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8" i="1" l="1"/>
  <c r="I53" i="1"/>
  <c r="I52" i="1"/>
  <c r="I51" i="1"/>
  <c r="I50" i="1"/>
  <c r="I49" i="1"/>
  <c r="I48" i="1"/>
  <c r="I47" i="1"/>
  <c r="G100" i="12"/>
  <c r="G98" i="12"/>
  <c r="G96" i="12"/>
  <c r="G94" i="12"/>
  <c r="G85" i="12"/>
  <c r="G84" i="12"/>
  <c r="G82" i="12"/>
  <c r="G81" i="12"/>
  <c r="G80" i="12"/>
  <c r="G79" i="12"/>
  <c r="G78" i="12"/>
  <c r="G76" i="12"/>
  <c r="G75" i="12"/>
  <c r="G72" i="12"/>
  <c r="G67" i="12"/>
  <c r="G65" i="12"/>
  <c r="G63" i="12"/>
  <c r="G61" i="12"/>
  <c r="G59" i="12"/>
  <c r="G57" i="12"/>
  <c r="G54" i="12"/>
  <c r="G52" i="12"/>
  <c r="G50" i="12"/>
  <c r="G46" i="12"/>
  <c r="G43" i="12"/>
  <c r="G40" i="12"/>
  <c r="G37" i="12"/>
  <c r="G35" i="12"/>
  <c r="G31" i="12"/>
  <c r="G29" i="12"/>
  <c r="G26" i="12"/>
  <c r="G24" i="12"/>
  <c r="G22" i="12"/>
  <c r="G20" i="12"/>
  <c r="G18" i="12"/>
  <c r="G15" i="12"/>
  <c r="G13" i="12"/>
  <c r="G11" i="12"/>
  <c r="G9" i="12"/>
  <c r="I16" i="1" l="1"/>
  <c r="G8" i="12" l="1"/>
  <c r="I9" i="12"/>
  <c r="K9" i="12"/>
  <c r="M9" i="12"/>
  <c r="O9" i="12"/>
  <c r="Q9" i="12"/>
  <c r="U9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9" i="12"/>
  <c r="K29" i="12"/>
  <c r="M29" i="12"/>
  <c r="O29" i="12"/>
  <c r="Q29" i="12"/>
  <c r="U29" i="12"/>
  <c r="I31" i="12"/>
  <c r="K31" i="12"/>
  <c r="M31" i="12"/>
  <c r="O31" i="12"/>
  <c r="Q31" i="12"/>
  <c r="U31" i="12"/>
  <c r="I35" i="12"/>
  <c r="K35" i="12"/>
  <c r="M35" i="12"/>
  <c r="O35" i="12"/>
  <c r="Q35" i="12"/>
  <c r="U35" i="12"/>
  <c r="I37" i="12"/>
  <c r="K37" i="12"/>
  <c r="M37" i="12"/>
  <c r="O37" i="12"/>
  <c r="Q37" i="12"/>
  <c r="U37" i="12"/>
  <c r="G39" i="12"/>
  <c r="I40" i="12"/>
  <c r="K40" i="12"/>
  <c r="M40" i="12"/>
  <c r="O40" i="12"/>
  <c r="Q40" i="12"/>
  <c r="U40" i="12"/>
  <c r="I43" i="12"/>
  <c r="K43" i="12"/>
  <c r="M43" i="12"/>
  <c r="O43" i="12"/>
  <c r="Q43" i="12"/>
  <c r="U43" i="12"/>
  <c r="I46" i="12"/>
  <c r="K46" i="12"/>
  <c r="M46" i="12"/>
  <c r="O46" i="12"/>
  <c r="Q46" i="12"/>
  <c r="U46" i="12"/>
  <c r="G49" i="12"/>
  <c r="I50" i="12"/>
  <c r="K50" i="12"/>
  <c r="M50" i="12"/>
  <c r="O50" i="12"/>
  <c r="Q50" i="12"/>
  <c r="U50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G56" i="12"/>
  <c r="I57" i="12"/>
  <c r="K57" i="12"/>
  <c r="M57" i="12"/>
  <c r="O57" i="12"/>
  <c r="Q57" i="12"/>
  <c r="U57" i="12"/>
  <c r="I59" i="12"/>
  <c r="K59" i="12"/>
  <c r="M59" i="12"/>
  <c r="O59" i="12"/>
  <c r="Q59" i="12"/>
  <c r="U59" i="12"/>
  <c r="I61" i="12"/>
  <c r="K61" i="12"/>
  <c r="M61" i="12"/>
  <c r="O61" i="12"/>
  <c r="Q61" i="12"/>
  <c r="U61" i="12"/>
  <c r="I63" i="12"/>
  <c r="K63" i="12"/>
  <c r="M63" i="12"/>
  <c r="O63" i="12"/>
  <c r="Q63" i="12"/>
  <c r="U63" i="12"/>
  <c r="I65" i="12"/>
  <c r="K65" i="12"/>
  <c r="M65" i="12"/>
  <c r="O65" i="12"/>
  <c r="Q65" i="12"/>
  <c r="U65" i="12"/>
  <c r="I67" i="12"/>
  <c r="K67" i="12"/>
  <c r="M67" i="12"/>
  <c r="O67" i="12"/>
  <c r="Q67" i="12"/>
  <c r="U67" i="12"/>
  <c r="G71" i="12"/>
  <c r="I72" i="12"/>
  <c r="I71" i="12" s="1"/>
  <c r="K72" i="12"/>
  <c r="K71" i="12" s="1"/>
  <c r="M72" i="12"/>
  <c r="M71" i="12" s="1"/>
  <c r="O72" i="12"/>
  <c r="O71" i="12" s="1"/>
  <c r="Q72" i="12"/>
  <c r="Q71" i="12" s="1"/>
  <c r="U72" i="12"/>
  <c r="U71" i="12" s="1"/>
  <c r="G74" i="12"/>
  <c r="I75" i="12"/>
  <c r="I74" i="12" s="1"/>
  <c r="K75" i="12"/>
  <c r="K74" i="12" s="1"/>
  <c r="M75" i="12"/>
  <c r="O75" i="12"/>
  <c r="Q75" i="12"/>
  <c r="Q74" i="12" s="1"/>
  <c r="U75" i="12"/>
  <c r="U74" i="12" s="1"/>
  <c r="I76" i="12"/>
  <c r="K76" i="12"/>
  <c r="M76" i="12"/>
  <c r="M74" i="12" s="1"/>
  <c r="O76" i="12"/>
  <c r="O74" i="12" s="1"/>
  <c r="Q76" i="12"/>
  <c r="U76" i="12"/>
  <c r="G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94" i="12"/>
  <c r="K94" i="12"/>
  <c r="M94" i="12"/>
  <c r="O94" i="12"/>
  <c r="Q94" i="12"/>
  <c r="U94" i="12"/>
  <c r="I96" i="12"/>
  <c r="K96" i="12"/>
  <c r="M96" i="12"/>
  <c r="O96" i="12"/>
  <c r="Q96" i="12"/>
  <c r="U96" i="12"/>
  <c r="I98" i="12"/>
  <c r="K98" i="12"/>
  <c r="M98" i="12"/>
  <c r="O98" i="12"/>
  <c r="Q98" i="12"/>
  <c r="U98" i="12"/>
  <c r="I100" i="12"/>
  <c r="K100" i="12"/>
  <c r="M100" i="12"/>
  <c r="O100" i="12"/>
  <c r="Q100" i="12"/>
  <c r="U100" i="12"/>
  <c r="I54" i="1"/>
  <c r="F40" i="1"/>
  <c r="G40" i="1"/>
  <c r="H40" i="1"/>
  <c r="I40" i="1"/>
  <c r="J39" i="1"/>
  <c r="J40" i="1" s="1"/>
  <c r="I21" i="1"/>
  <c r="G25" i="1" s="1"/>
  <c r="J28" i="1"/>
  <c r="J26" i="1"/>
  <c r="G38" i="1"/>
  <c r="F38" i="1"/>
  <c r="H32" i="1"/>
  <c r="J23" i="1"/>
  <c r="J24" i="1"/>
  <c r="J25" i="1"/>
  <c r="J27" i="1"/>
  <c r="E24" i="1"/>
  <c r="E26" i="1"/>
  <c r="G26" i="1" l="1"/>
  <c r="G29" i="1" s="1"/>
  <c r="M49" i="12"/>
  <c r="M39" i="12"/>
  <c r="Q77" i="12"/>
  <c r="I77" i="12"/>
  <c r="M77" i="12"/>
  <c r="Q49" i="12"/>
  <c r="I49" i="12"/>
  <c r="M8" i="12"/>
  <c r="O77" i="12"/>
  <c r="U77" i="12"/>
  <c r="K77" i="12"/>
  <c r="U49" i="12"/>
  <c r="K49" i="12"/>
  <c r="O49" i="12"/>
  <c r="O8" i="12"/>
  <c r="U8" i="12"/>
  <c r="K8" i="12"/>
  <c r="U56" i="12"/>
  <c r="K56" i="12"/>
  <c r="O56" i="12"/>
  <c r="O39" i="12"/>
  <c r="U39" i="12"/>
  <c r="K39" i="12"/>
  <c r="Q8" i="12"/>
  <c r="I8" i="12"/>
  <c r="Q56" i="12"/>
  <c r="I56" i="12"/>
  <c r="M56" i="12"/>
  <c r="Q39" i="12"/>
  <c r="I3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<sst xmlns="http://schemas.openxmlformats.org/spreadsheetml/2006/main" count="408" uniqueCount="213">
  <si>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</si>
  <si>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</si>
  <si>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</si>
  <si>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</si>
  <si>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</si>
  <si>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</si>
  <si>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</si>
  <si>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</si>
  <si>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</si>
  <si>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</si>
  <si>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</si>
  <si>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</si>
  <si>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</si>
  <si>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</si>
  <si>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</si>
  <si>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</si>
  <si>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</si>
  <si>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</si>
  <si>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</si>
  <si>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</si>
  <si>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</si>
  <si>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</si>
  <si>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</si>
  <si>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</si>
  <si>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</si>
  <si>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</si>
  <si>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</si>
  <si>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</si>
  <si>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</si>
  <si>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</si>
  <si>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</si>
  <si>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</si>
  <si>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</si>
  <si>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</si>
  <si>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</si>
  <si>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</si>
  <si>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</si>
  <si>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</si>
  <si>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</si>
  <si>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</si>
  <si>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</si>
  <si>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</si>
  <si>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</si>
  <si>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</si>
  <si>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</si>
  <si>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Vnitroareálové rozvody slaboproudu - Věznice Brno - Psinec</t>
  </si>
  <si>
    <t>PEND a.s.</t>
  </si>
  <si>
    <t>Vojanova 1</t>
  </si>
  <si>
    <t>Brno-Židenice</t>
  </si>
  <si>
    <t>61500</t>
  </si>
  <si>
    <t>26897300</t>
  </si>
  <si>
    <t>CZ 26897300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</si>
  <si>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</si>
  <si>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</si>
  <si>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</si>
  <si>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</si>
  <si>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</si>
  <si>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</si>
  <si>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</si>
  <si>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</si>
  <si>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</si>
  <si>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</si>
  <si>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</si>
  <si>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</si>
  <si>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</si>
  <si>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</si>
  <si>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</si>
  <si>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</si>
  <si>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</si>
  <si>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</si>
  <si>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</si>
  <si>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</si>
  <si>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</si>
  <si>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</si>
  <si>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</si>
  <si>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</si>
  <si>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</si>
  <si>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</si>
  <si>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</si>
  <si>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</si>
  <si>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</si>
  <si>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</si>
  <si>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</si>
  <si>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</si>
  <si>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</si>
  <si>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</si>
  <si>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</si>
  <si>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</si>
  <si>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</si>
  <si>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</si>
  <si>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</si>
  <si>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</si>
  <si>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</si>
  <si>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</si>
  <si>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</si>
  <si>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</si>
  <si>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</si>
  <si>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</si>
  <si>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</si>
  <si>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</si>
  <si>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Trasa A - B, Ruční výkop jam, rýh a šachet v hornině tř. 3</t>
  </si>
  <si>
    <t>m3</t>
  </si>
  <si>
    <t>POL1_0</t>
  </si>
  <si>
    <t>3,5*0,6*1,2</t>
  </si>
  <si>
    <t>VV</t>
  </si>
  <si>
    <t>Trasa B - C, Ruční výkop jam, rýh a šachet v hornině tř. 3</t>
  </si>
  <si>
    <t>14,6*0,6*1,2</t>
  </si>
  <si>
    <t>Trasa C - D, Ruční výkop jam, rýh a šachet v hornině tř. 3</t>
  </si>
  <si>
    <t>9,1*0,6*1,2</t>
  </si>
  <si>
    <t>Trasa D - E, Ruční výkop jam, rýh a šachet v hornině tř. 3</t>
  </si>
  <si>
    <t>(9,2-6)*0,6*1,2</t>
  </si>
  <si>
    <t>6*0,6*0,8</t>
  </si>
  <si>
    <t>Trasa E - F, Ruční výkop jam, rýh a šachet v hornině tř. 3</t>
  </si>
  <si>
    <t>8,5*0,6*1,2</t>
  </si>
  <si>
    <t>Trasa F - G, Ruční výkop jam, rýh a šachet v hornině tř. 3</t>
  </si>
  <si>
    <t>7,7*0,6*1,2</t>
  </si>
  <si>
    <t>Trasa G - H, Ruční výkop jam, rýh a šachet v hornině tř. 3</t>
  </si>
  <si>
    <t>21,4*0,6*1,2</t>
  </si>
  <si>
    <t>Trasa H - I, Ruční výkop jam, rýh a šachet v hornině tř. 3</t>
  </si>
  <si>
    <t>4,3*0,6*0,8</t>
  </si>
  <si>
    <t>113111125R00</t>
  </si>
  <si>
    <t>Trasa D - E, H - I, Odstr.podkl.,kam.zpev.cem.tl.25 cm včetně asfalt.</t>
  </si>
  <si>
    <t>m2</t>
  </si>
  <si>
    <t>9*1+3,3*1</t>
  </si>
  <si>
    <t>6*1</t>
  </si>
  <si>
    <t>113201011RA0</t>
  </si>
  <si>
    <t>Vytrhání obrubníků silničních</t>
  </si>
  <si>
    <t>m</t>
  </si>
  <si>
    <t>POL2_0</t>
  </si>
  <si>
    <t>8</t>
  </si>
  <si>
    <t>174101102R00</t>
  </si>
  <si>
    <t>Zásyp ruční se zhutněním</t>
  </si>
  <si>
    <t>91,6*0,6*0,9</t>
  </si>
  <si>
    <t>-6*0,6*0,4</t>
  </si>
  <si>
    <t>-17,6*0,6*0,4</t>
  </si>
  <si>
    <t>199000002R00</t>
  </si>
  <si>
    <t>Poplatek za skládku horniny 1- 4</t>
  </si>
  <si>
    <t>91*0,3*0,6</t>
  </si>
  <si>
    <t>162201102R00</t>
  </si>
  <si>
    <t>Vodorovné přemístění výkopku z hor.1-4 do 50 m</t>
  </si>
  <si>
    <t>565171111R00</t>
  </si>
  <si>
    <t>Podklad z obal kamen. ACP 22+, š. do 3 m, tl.10 cm</t>
  </si>
  <si>
    <t>565171115R00</t>
  </si>
  <si>
    <t>Podklad z obal kamen. ACP 22+, š. do 3 m, tl.14 cm</t>
  </si>
  <si>
    <t>576141111R00</t>
  </si>
  <si>
    <t>Koberec otevřený z kam.drceného+asf.do 3 m 5 cm</t>
  </si>
  <si>
    <t>919735114R00</t>
  </si>
  <si>
    <t>Trasa D - E, Řezání stávajícího živičného krytu tl. 15 - 20 cm</t>
  </si>
  <si>
    <t>6*2</t>
  </si>
  <si>
    <t>Trasa H - I, Řezání stávajícího živičného krytu tl. 15 - 20 cm</t>
  </si>
  <si>
    <t>9*2+3,3*2</t>
  </si>
  <si>
    <t>917862111RT5</t>
  </si>
  <si>
    <t>Osazení stojat. obrub.bet. s opěrou,lože z C 12/15, včetně obrubníku ABO 100/10/25</t>
  </si>
  <si>
    <t>979084216R00</t>
  </si>
  <si>
    <t>Vodorovná doprava vybour. hmot po suchu do 5 km</t>
  </si>
  <si>
    <t>t</t>
  </si>
  <si>
    <t>0,021</t>
  </si>
  <si>
    <t>979087213R00</t>
  </si>
  <si>
    <t>Nakládání vybouraných hmot na dopravní prostředky</t>
  </si>
  <si>
    <t>972054141R00</t>
  </si>
  <si>
    <t>Vybourání otv. stropy ŽB pl. 0,0225 m2, tl. 15 cm</t>
  </si>
  <si>
    <t>kus</t>
  </si>
  <si>
    <t>2</t>
  </si>
  <si>
    <t>971033131R00</t>
  </si>
  <si>
    <t>Vybourání otvorů zeď cihel. d=6 cm, tl. 15 cm, MVC</t>
  </si>
  <si>
    <t>3</t>
  </si>
  <si>
    <t>971033151R00</t>
  </si>
  <si>
    <t>Vybourání otvorů zeď cihel. d=6 cm, tl. 45 cm, MVC</t>
  </si>
  <si>
    <t>979990113R00</t>
  </si>
  <si>
    <t>Poplatek za skládku suti - obalované kam. - asfalt</t>
  </si>
  <si>
    <t>0,11</t>
  </si>
  <si>
    <t>0,63857</t>
  </si>
  <si>
    <t>0,22</t>
  </si>
  <si>
    <t>Přesun hmot při výkopech pro slaboproudé rozvody</t>
  </si>
  <si>
    <t>13,707+1,77+0,1</t>
  </si>
  <si>
    <t>6</t>
  </si>
  <si>
    <t>Kabelové žlaby pro slaboproudé rozvody</t>
  </si>
  <si>
    <t>7</t>
  </si>
  <si>
    <t>Závěsy pro kabelové žlaby a rozvody</t>
  </si>
  <si>
    <t>kpl</t>
  </si>
  <si>
    <t xml:space="preserve">Vytýčení trasy slaboproudých kabelů  </t>
  </si>
  <si>
    <t>460680025R00</t>
  </si>
  <si>
    <t>Průraz zdivem v cihlové zdi tloušťky 100 cm, ze stávající budovy</t>
  </si>
  <si>
    <t>460680044RT2</t>
  </si>
  <si>
    <t>Průraz zdivem v betonové zdi tloušťky 60 cm, plochy do 0,50 m2 - ohradní zdivo</t>
  </si>
  <si>
    <t>460680042RT3</t>
  </si>
  <si>
    <t>Průraz zdivem v betonové zdi tloušťky 30 cm, plochy do 0,50 m2 - anglický dvorek</t>
  </si>
  <si>
    <t>460680041R00</t>
  </si>
  <si>
    <t>Průraz zdivem v betonové zdi tloušťky 15 cm, základ plotu</t>
  </si>
  <si>
    <t>Zřízení kabel. lože z písku, šířka 0,6m, tl.0,3m</t>
  </si>
  <si>
    <t>460490012R00</t>
  </si>
  <si>
    <t>Fólie výstražná z PVC, šířka 33 cm</t>
  </si>
  <si>
    <t>3,5</t>
  </si>
  <si>
    <t>14,6</t>
  </si>
  <si>
    <t>9,1</t>
  </si>
  <si>
    <t>9,2</t>
  </si>
  <si>
    <t>8,5</t>
  </si>
  <si>
    <t>7,7</t>
  </si>
  <si>
    <t>21,4</t>
  </si>
  <si>
    <t>17,6</t>
  </si>
  <si>
    <t>3457114724R</t>
  </si>
  <si>
    <t>Trubka kabelová chránička KOPODUR KD 09110, včetně uložení</t>
  </si>
  <si>
    <t>POL3_0</t>
  </si>
  <si>
    <t>91,6</t>
  </si>
  <si>
    <t>460620006RT1</t>
  </si>
  <si>
    <t>Osetí povrchu trávou, včetně dodávky osiva</t>
  </si>
  <si>
    <t>(3,5+14,6+9,1+1,5)*1</t>
  </si>
  <si>
    <t>4</t>
  </si>
  <si>
    <t>Kabelová šachta, vnitř. rozm. 650*400*605mm , dodávka a osazení</t>
  </si>
  <si>
    <t>460120061RT1</t>
  </si>
  <si>
    <t>Odvoz zeminy, odvoz zeminy včetně naložení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</si>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</sst>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7" xfId="0" applyNumberFormat="1" applyFont="1" applyBorder="1" applyAlignment="1">
      <alignment horizontal="center" vertical="top" wrapText="1" shrinkToFit="1"/>
    </xf>
    <xf numFmtId="164" fontId="17" fillId="0" borderId="38" xfId="0" applyNumberFormat="1" applyFont="1" applyBorder="1" applyAlignment="1">
      <alignment vertical="top" wrapText="1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L29" sqref="L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0" t="s">
        <v>42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7" t="s">
        <v>46</v>
      </c>
      <c r="E11" s="237"/>
      <c r="F11" s="237"/>
      <c r="G11" s="237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40" t="s">
        <v>47</v>
      </c>
      <c r="E12" s="240"/>
      <c r="F12" s="240"/>
      <c r="G12" s="240"/>
      <c r="H12" s="28" t="s">
        <v>34</v>
      </c>
      <c r="I12" s="98" t="s">
        <v>51</v>
      </c>
      <c r="J12" s="11"/>
    </row>
    <row r="13" spans="1:15" ht="15.75" customHeight="1" x14ac:dyDescent="0.2">
      <c r="A13" s="4"/>
      <c r="B13" s="42"/>
      <c r="C13" s="99" t="s">
        <v>49</v>
      </c>
      <c r="D13" s="241" t="s">
        <v>48</v>
      </c>
      <c r="E13" s="241"/>
      <c r="F13" s="241"/>
      <c r="G13" s="241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6"/>
      <c r="F15" s="236"/>
      <c r="G15" s="238"/>
      <c r="H15" s="238"/>
      <c r="I15" s="238" t="s">
        <v>28</v>
      </c>
      <c r="J15" s="239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20"/>
      <c r="F16" s="221"/>
      <c r="G16" s="220"/>
      <c r="H16" s="221"/>
      <c r="I16" s="220">
        <f>I47+I48+I49+I50+I51</f>
        <v>0</v>
      </c>
      <c r="J16" s="222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20"/>
      <c r="F17" s="221"/>
      <c r="G17" s="220"/>
      <c r="H17" s="221"/>
      <c r="I17" s="220">
        <v>0</v>
      </c>
      <c r="J17" s="222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20"/>
      <c r="F18" s="221"/>
      <c r="G18" s="220"/>
      <c r="H18" s="221"/>
      <c r="I18" s="220">
        <f>I52+I53</f>
        <v>0</v>
      </c>
      <c r="J18" s="222"/>
    </row>
    <row r="19" spans="1:10" ht="23.25" customHeight="1" x14ac:dyDescent="0.2">
      <c r="A19" s="146" t="s">
        <v>70</v>
      </c>
      <c r="B19" s="147" t="s">
        <v>26</v>
      </c>
      <c r="C19" s="58"/>
      <c r="D19" s="59"/>
      <c r="E19" s="220"/>
      <c r="F19" s="221"/>
      <c r="G19" s="220"/>
      <c r="H19" s="221"/>
      <c r="I19" s="220">
        <v>0</v>
      </c>
      <c r="J19" s="222"/>
    </row>
    <row r="20" spans="1:10" ht="23.25" customHeight="1" x14ac:dyDescent="0.2">
      <c r="A20" s="146" t="s">
        <v>71</v>
      </c>
      <c r="B20" s="147" t="s">
        <v>27</v>
      </c>
      <c r="C20" s="58"/>
      <c r="D20" s="59"/>
      <c r="E20" s="220"/>
      <c r="F20" s="221"/>
      <c r="G20" s="220"/>
      <c r="H20" s="221"/>
      <c r="I20" s="220">
        <v>0</v>
      </c>
      <c r="J20" s="222"/>
    </row>
    <row r="21" spans="1:10" ht="23.25" customHeight="1" x14ac:dyDescent="0.2">
      <c r="A21" s="4"/>
      <c r="B21" s="74" t="s">
        <v>28</v>
      </c>
      <c r="C21" s="75"/>
      <c r="D21" s="76"/>
      <c r="E21" s="228"/>
      <c r="F21" s="243"/>
      <c r="G21" s="228"/>
      <c r="H21" s="243"/>
      <c r="I21" s="228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I21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ZakladDPHZakl/100*21</f>
        <v>0</v>
      </c>
      <c r="H26" s="234"/>
      <c r="I26" s="23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5"/>
      <c r="H27" s="235"/>
      <c r="I27" s="235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42">
        <v>160851.5</v>
      </c>
      <c r="H28" s="244"/>
      <c r="I28" s="244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42">
        <f>ZakladDPHZakl+DPHZakl+Zaokrouhleni</f>
        <v>0</v>
      </c>
      <c r="H29" s="242"/>
      <c r="I29" s="242"/>
      <c r="J29" s="12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42877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11"/>
      <c r="D39" s="212"/>
      <c r="E39" s="212"/>
      <c r="F39" s="114">
        <v>0</v>
      </c>
      <c r="G39" s="115">
        <v>160851.5</v>
      </c>
      <c r="H39" s="116">
        <v>33779</v>
      </c>
      <c r="I39" s="116">
        <v>194630.5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13" t="s">
        <v>52</v>
      </c>
      <c r="C40" s="214"/>
      <c r="D40" s="214"/>
      <c r="E40" s="215"/>
      <c r="F40" s="117">
        <f>SUMIF(A39:A39,"=1",F39:F39)</f>
        <v>0</v>
      </c>
      <c r="G40" s="118">
        <f>SUMIF(A39:A39,"=1",G39:G39)</f>
        <v>160851.5</v>
      </c>
      <c r="H40" s="118">
        <f>SUMIF(A39:A39,"=1",H39:H39)</f>
        <v>33779</v>
      </c>
      <c r="I40" s="118">
        <f>SUMIF(A39:A39,"=1",I39:I39)</f>
        <v>194630.5</v>
      </c>
      <c r="J40" s="104">
        <f>SUMIF(A39:A39,"=1",J39:J39)</f>
        <v>100</v>
      </c>
    </row>
    <row r="44" spans="1:10" ht="15.75" x14ac:dyDescent="0.25">
      <c r="B44" s="126" t="s">
        <v>54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55</v>
      </c>
      <c r="G46" s="135"/>
      <c r="H46" s="135"/>
      <c r="I46" s="216" t="s">
        <v>28</v>
      </c>
      <c r="J46" s="216"/>
    </row>
    <row r="47" spans="1:10" ht="25.5" customHeight="1" x14ac:dyDescent="0.2">
      <c r="A47" s="128"/>
      <c r="B47" s="136" t="s">
        <v>56</v>
      </c>
      <c r="C47" s="218" t="s">
        <v>57</v>
      </c>
      <c r="D47" s="219"/>
      <c r="E47" s="219"/>
      <c r="F47" s="138" t="s">
        <v>23</v>
      </c>
      <c r="G47" s="139"/>
      <c r="H47" s="139"/>
      <c r="I47" s="217">
        <f>' Pol'!G8</f>
        <v>0</v>
      </c>
      <c r="J47" s="217"/>
    </row>
    <row r="48" spans="1:10" ht="25.5" customHeight="1" x14ac:dyDescent="0.2">
      <c r="A48" s="128"/>
      <c r="B48" s="130" t="s">
        <v>58</v>
      </c>
      <c r="C48" s="205" t="s">
        <v>59</v>
      </c>
      <c r="D48" s="206"/>
      <c r="E48" s="206"/>
      <c r="F48" s="140" t="s">
        <v>23</v>
      </c>
      <c r="G48" s="141"/>
      <c r="H48" s="141"/>
      <c r="I48" s="204">
        <f>' Pol'!G39</f>
        <v>0</v>
      </c>
      <c r="J48" s="204"/>
    </row>
    <row r="49" spans="1:10" ht="25.5" customHeight="1" x14ac:dyDescent="0.2">
      <c r="A49" s="128"/>
      <c r="B49" s="130" t="s">
        <v>60</v>
      </c>
      <c r="C49" s="205" t="s">
        <v>61</v>
      </c>
      <c r="D49" s="206"/>
      <c r="E49" s="206"/>
      <c r="F49" s="140" t="s">
        <v>23</v>
      </c>
      <c r="G49" s="141"/>
      <c r="H49" s="141"/>
      <c r="I49" s="204">
        <f>' Pol'!G49</f>
        <v>0</v>
      </c>
      <c r="J49" s="204"/>
    </row>
    <row r="50" spans="1:10" ht="25.5" customHeight="1" x14ac:dyDescent="0.2">
      <c r="A50" s="128"/>
      <c r="B50" s="130" t="s">
        <v>62</v>
      </c>
      <c r="C50" s="205" t="s">
        <v>63</v>
      </c>
      <c r="D50" s="206"/>
      <c r="E50" s="206"/>
      <c r="F50" s="140" t="s">
        <v>23</v>
      </c>
      <c r="G50" s="141"/>
      <c r="H50" s="141"/>
      <c r="I50" s="204">
        <f>' Pol'!G56</f>
        <v>0</v>
      </c>
      <c r="J50" s="204"/>
    </row>
    <row r="51" spans="1:10" ht="25.5" customHeight="1" x14ac:dyDescent="0.2">
      <c r="A51" s="128"/>
      <c r="B51" s="130" t="s">
        <v>64</v>
      </c>
      <c r="C51" s="205" t="s">
        <v>65</v>
      </c>
      <c r="D51" s="206"/>
      <c r="E51" s="206"/>
      <c r="F51" s="140" t="s">
        <v>23</v>
      </c>
      <c r="G51" s="141"/>
      <c r="H51" s="141"/>
      <c r="I51" s="204">
        <f>' Pol'!G71</f>
        <v>0</v>
      </c>
      <c r="J51" s="204"/>
    </row>
    <row r="52" spans="1:10" ht="25.5" customHeight="1" x14ac:dyDescent="0.2">
      <c r="A52" s="128"/>
      <c r="B52" s="130" t="s">
        <v>66</v>
      </c>
      <c r="C52" s="205" t="s">
        <v>67</v>
      </c>
      <c r="D52" s="206"/>
      <c r="E52" s="206"/>
      <c r="F52" s="140" t="s">
        <v>25</v>
      </c>
      <c r="G52" s="141"/>
      <c r="H52" s="141"/>
      <c r="I52" s="204">
        <f>' Pol'!G74</f>
        <v>0</v>
      </c>
      <c r="J52" s="204"/>
    </row>
    <row r="53" spans="1:10" ht="25.5" customHeight="1" x14ac:dyDescent="0.2">
      <c r="A53" s="128"/>
      <c r="B53" s="137" t="s">
        <v>68</v>
      </c>
      <c r="C53" s="208" t="s">
        <v>69</v>
      </c>
      <c r="D53" s="209"/>
      <c r="E53" s="209"/>
      <c r="F53" s="142" t="s">
        <v>25</v>
      </c>
      <c r="G53" s="143"/>
      <c r="H53" s="143"/>
      <c r="I53" s="207">
        <f>' Pol'!G77</f>
        <v>0</v>
      </c>
      <c r="J53" s="207"/>
    </row>
    <row r="54" spans="1:10" ht="25.5" customHeight="1" x14ac:dyDescent="0.2">
      <c r="A54" s="129"/>
      <c r="B54" s="133" t="s">
        <v>1</v>
      </c>
      <c r="C54" s="133"/>
      <c r="D54" s="134"/>
      <c r="E54" s="134"/>
      <c r="F54" s="144"/>
      <c r="G54" s="145"/>
      <c r="H54" s="145"/>
      <c r="I54" s="210">
        <f>SUM(I47:I53)</f>
        <v>0</v>
      </c>
      <c r="J54" s="210"/>
    </row>
    <row r="55" spans="1:10" x14ac:dyDescent="0.2">
      <c r="F55" s="101"/>
      <c r="G55" s="102"/>
      <c r="H55" s="101"/>
      <c r="I55" s="102"/>
      <c r="J55" s="102"/>
    </row>
    <row r="56" spans="1:10" x14ac:dyDescent="0.2">
      <c r="F56" s="101"/>
      <c r="G56" s="102"/>
      <c r="H56" s="101"/>
      <c r="I56" s="102"/>
      <c r="J56" s="102"/>
    </row>
    <row r="57" spans="1:10" x14ac:dyDescent="0.2">
      <c r="F57" s="101"/>
      <c r="G57" s="102"/>
      <c r="H57" s="101"/>
      <c r="I57" s="102"/>
      <c r="J57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tabSelected="1" topLeftCell="A33" workbookViewId="0">
      <selection activeCell="F100" sqref="F100:G100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73</v>
      </c>
    </row>
    <row r="2" spans="1:60" ht="24.95" customHeight="1" x14ac:dyDescent="0.2">
      <c r="A2" s="151" t="s">
        <v>72</v>
      </c>
      <c r="B2" s="149"/>
      <c r="C2" s="250" t="s">
        <v>45</v>
      </c>
      <c r="D2" s="251"/>
      <c r="E2" s="251"/>
      <c r="F2" s="251"/>
      <c r="G2" s="252"/>
      <c r="AE2" t="s">
        <v>74</v>
      </c>
    </row>
    <row r="3" spans="1:60" ht="24.95" hidden="1" customHeight="1" x14ac:dyDescent="0.2">
      <c r="A3" s="152" t="s">
        <v>7</v>
      </c>
      <c r="B3" s="150"/>
      <c r="C3" s="253"/>
      <c r="D3" s="253"/>
      <c r="E3" s="253"/>
      <c r="F3" s="253"/>
      <c r="G3" s="254"/>
      <c r="AE3" t="s">
        <v>75</v>
      </c>
    </row>
    <row r="4" spans="1:60" ht="24.95" hidden="1" customHeight="1" x14ac:dyDescent="0.2">
      <c r="A4" s="152" t="s">
        <v>8</v>
      </c>
      <c r="B4" s="150"/>
      <c r="C4" s="255"/>
      <c r="D4" s="253"/>
      <c r="E4" s="253"/>
      <c r="F4" s="253"/>
      <c r="G4" s="254"/>
      <c r="AE4" t="s">
        <v>76</v>
      </c>
    </row>
    <row r="5" spans="1:60" hidden="1" x14ac:dyDescent="0.2">
      <c r="A5" s="153" t="s">
        <v>77</v>
      </c>
      <c r="B5" s="154"/>
      <c r="C5" s="155"/>
      <c r="D5" s="156"/>
      <c r="E5" s="157"/>
      <c r="F5" s="157"/>
      <c r="G5" s="158"/>
      <c r="AE5" t="s">
        <v>78</v>
      </c>
    </row>
    <row r="6" spans="1:60" x14ac:dyDescent="0.2">
      <c r="D6" s="148"/>
    </row>
    <row r="7" spans="1:60" ht="38.25" x14ac:dyDescent="0.2">
      <c r="A7" s="163" t="s">
        <v>79</v>
      </c>
      <c r="B7" s="164" t="s">
        <v>80</v>
      </c>
      <c r="C7" s="164" t="s">
        <v>81</v>
      </c>
      <c r="D7" s="181" t="s">
        <v>82</v>
      </c>
      <c r="E7" s="163" t="s">
        <v>83</v>
      </c>
      <c r="F7" s="159" t="s">
        <v>84</v>
      </c>
      <c r="G7" s="182" t="s">
        <v>28</v>
      </c>
      <c r="H7" s="183" t="s">
        <v>29</v>
      </c>
      <c r="I7" s="183" t="s">
        <v>85</v>
      </c>
      <c r="J7" s="183" t="s">
        <v>30</v>
      </c>
      <c r="K7" s="183" t="s">
        <v>86</v>
      </c>
      <c r="L7" s="183" t="s">
        <v>87</v>
      </c>
      <c r="M7" s="183" t="s">
        <v>88</v>
      </c>
      <c r="N7" s="183" t="s">
        <v>89</v>
      </c>
      <c r="O7" s="183" t="s">
        <v>90</v>
      </c>
      <c r="P7" s="183" t="s">
        <v>91</v>
      </c>
      <c r="Q7" s="183" t="s">
        <v>92</v>
      </c>
      <c r="R7" s="183" t="s">
        <v>93</v>
      </c>
      <c r="S7" s="183" t="s">
        <v>94</v>
      </c>
      <c r="T7" s="183" t="s">
        <v>95</v>
      </c>
      <c r="U7" s="166" t="s">
        <v>96</v>
      </c>
    </row>
    <row r="8" spans="1:60" x14ac:dyDescent="0.2">
      <c r="A8" s="184" t="s">
        <v>97</v>
      </c>
      <c r="B8" s="185" t="s">
        <v>56</v>
      </c>
      <c r="C8" s="186" t="s">
        <v>57</v>
      </c>
      <c r="D8" s="187"/>
      <c r="E8" s="188"/>
      <c r="F8" s="189"/>
      <c r="G8" s="189">
        <f>SUMIF(AE9:AE38,"&lt;&gt;NOR",G9:G38)</f>
        <v>0</v>
      </c>
      <c r="H8" s="189"/>
      <c r="I8" s="189">
        <f>SUM(I9:I38)</f>
        <v>0</v>
      </c>
      <c r="J8" s="189"/>
      <c r="K8" s="189">
        <f>SUM(K9:K38)</f>
        <v>75191.399999999994</v>
      </c>
      <c r="L8" s="189"/>
      <c r="M8" s="189">
        <f>SUM(M9:M38)</f>
        <v>0</v>
      </c>
      <c r="N8" s="165"/>
      <c r="O8" s="165">
        <f>SUM(O9:O38)</f>
        <v>0</v>
      </c>
      <c r="P8" s="165"/>
      <c r="Q8" s="165">
        <f>SUM(Q9:Q38)</f>
        <v>13.845829999999999</v>
      </c>
      <c r="R8" s="165"/>
      <c r="S8" s="165"/>
      <c r="T8" s="184"/>
      <c r="U8" s="165">
        <f>SUM(U9:U38)</f>
        <v>263.42999999999995</v>
      </c>
      <c r="AE8" t="s">
        <v>98</v>
      </c>
    </row>
    <row r="9" spans="1:60" ht="22.5" outlineLevel="1" x14ac:dyDescent="0.2">
      <c r="A9" s="161">
        <v>1</v>
      </c>
      <c r="B9" s="167" t="s">
        <v>99</v>
      </c>
      <c r="C9" s="197" t="s">
        <v>100</v>
      </c>
      <c r="D9" s="169" t="s">
        <v>101</v>
      </c>
      <c r="E9" s="176">
        <v>2.52</v>
      </c>
      <c r="F9" s="179"/>
      <c r="G9" s="179">
        <f>F9*E9</f>
        <v>0</v>
      </c>
      <c r="H9" s="179">
        <v>0</v>
      </c>
      <c r="I9" s="179">
        <f>ROUND(E9*H9,2)</f>
        <v>0</v>
      </c>
      <c r="J9" s="179">
        <v>890</v>
      </c>
      <c r="K9" s="179">
        <f>ROUND(E9*J9,2)</f>
        <v>2242.8000000000002</v>
      </c>
      <c r="L9" s="179">
        <v>21</v>
      </c>
      <c r="M9" s="179">
        <f>G9*(1+L9/100)</f>
        <v>0</v>
      </c>
      <c r="N9" s="170">
        <v>0</v>
      </c>
      <c r="O9" s="170">
        <f>ROUND(E9*N9,5)</f>
        <v>0</v>
      </c>
      <c r="P9" s="170">
        <v>0</v>
      </c>
      <c r="Q9" s="170">
        <f>ROUND(E9*P9,5)</f>
        <v>0</v>
      </c>
      <c r="R9" s="170"/>
      <c r="S9" s="170"/>
      <c r="T9" s="171">
        <v>3.5329999999999999</v>
      </c>
      <c r="U9" s="170">
        <f>ROUND(E9*T9,2)</f>
        <v>8.9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102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7"/>
      <c r="C10" s="198" t="s">
        <v>103</v>
      </c>
      <c r="D10" s="172"/>
      <c r="E10" s="177">
        <v>2.52</v>
      </c>
      <c r="F10" s="179"/>
      <c r="G10" s="179"/>
      <c r="H10" s="179"/>
      <c r="I10" s="179"/>
      <c r="J10" s="179"/>
      <c r="K10" s="179"/>
      <c r="L10" s="179"/>
      <c r="M10" s="179"/>
      <c r="N10" s="170"/>
      <c r="O10" s="170"/>
      <c r="P10" s="170"/>
      <c r="Q10" s="170"/>
      <c r="R10" s="170"/>
      <c r="S10" s="170"/>
      <c r="T10" s="171"/>
      <c r="U10" s="170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104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2.5" outlineLevel="1" x14ac:dyDescent="0.2">
      <c r="A11" s="161">
        <v>2</v>
      </c>
      <c r="B11" s="167" t="s">
        <v>99</v>
      </c>
      <c r="C11" s="197" t="s">
        <v>105</v>
      </c>
      <c r="D11" s="169" t="s">
        <v>101</v>
      </c>
      <c r="E11" s="176">
        <v>10.512</v>
      </c>
      <c r="F11" s="179"/>
      <c r="G11" s="179">
        <f>F11*E11</f>
        <v>0</v>
      </c>
      <c r="H11" s="179">
        <v>0</v>
      </c>
      <c r="I11" s="179">
        <f>ROUND(E11*H11,2)</f>
        <v>0</v>
      </c>
      <c r="J11" s="179">
        <v>890</v>
      </c>
      <c r="K11" s="179">
        <f>ROUND(E11*J11,2)</f>
        <v>9355.68</v>
      </c>
      <c r="L11" s="179">
        <v>21</v>
      </c>
      <c r="M11" s="179">
        <f>G11*(1+L11/100)</f>
        <v>0</v>
      </c>
      <c r="N11" s="170">
        <v>0</v>
      </c>
      <c r="O11" s="170">
        <f>ROUND(E11*N11,5)</f>
        <v>0</v>
      </c>
      <c r="P11" s="170">
        <v>0</v>
      </c>
      <c r="Q11" s="170">
        <f>ROUND(E11*P11,5)</f>
        <v>0</v>
      </c>
      <c r="R11" s="170"/>
      <c r="S11" s="170"/>
      <c r="T11" s="171">
        <v>3.5329999999999999</v>
      </c>
      <c r="U11" s="170">
        <f>ROUND(E11*T11,2)</f>
        <v>37.14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102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7"/>
      <c r="C12" s="198" t="s">
        <v>106</v>
      </c>
      <c r="D12" s="172"/>
      <c r="E12" s="177">
        <v>10.512</v>
      </c>
      <c r="F12" s="179"/>
      <c r="G12" s="179"/>
      <c r="H12" s="179"/>
      <c r="I12" s="179"/>
      <c r="J12" s="179"/>
      <c r="K12" s="179"/>
      <c r="L12" s="179"/>
      <c r="M12" s="179"/>
      <c r="N12" s="170"/>
      <c r="O12" s="170"/>
      <c r="P12" s="170"/>
      <c r="Q12" s="170"/>
      <c r="R12" s="170"/>
      <c r="S12" s="170"/>
      <c r="T12" s="171"/>
      <c r="U12" s="170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104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 x14ac:dyDescent="0.2">
      <c r="A13" s="161">
        <v>3</v>
      </c>
      <c r="B13" s="167" t="s">
        <v>99</v>
      </c>
      <c r="C13" s="197" t="s">
        <v>107</v>
      </c>
      <c r="D13" s="169" t="s">
        <v>101</v>
      </c>
      <c r="E13" s="176">
        <v>6.5519999999999996</v>
      </c>
      <c r="F13" s="179"/>
      <c r="G13" s="179">
        <f>F13*E13</f>
        <v>0</v>
      </c>
      <c r="H13" s="179">
        <v>0</v>
      </c>
      <c r="I13" s="179">
        <f>ROUND(E13*H13,2)</f>
        <v>0</v>
      </c>
      <c r="J13" s="179">
        <v>890</v>
      </c>
      <c r="K13" s="179">
        <f>ROUND(E13*J13,2)</f>
        <v>5831.28</v>
      </c>
      <c r="L13" s="179">
        <v>21</v>
      </c>
      <c r="M13" s="179">
        <f>G13*(1+L13/100)</f>
        <v>0</v>
      </c>
      <c r="N13" s="170">
        <v>0</v>
      </c>
      <c r="O13" s="170">
        <f>ROUND(E13*N13,5)</f>
        <v>0</v>
      </c>
      <c r="P13" s="170">
        <v>0</v>
      </c>
      <c r="Q13" s="170">
        <f>ROUND(E13*P13,5)</f>
        <v>0</v>
      </c>
      <c r="R13" s="170"/>
      <c r="S13" s="170"/>
      <c r="T13" s="171">
        <v>3.5329999999999999</v>
      </c>
      <c r="U13" s="170">
        <f>ROUND(E13*T13,2)</f>
        <v>23.15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102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7"/>
      <c r="C14" s="198" t="s">
        <v>108</v>
      </c>
      <c r="D14" s="172"/>
      <c r="E14" s="177">
        <v>6.5519999999999996</v>
      </c>
      <c r="F14" s="179"/>
      <c r="G14" s="179"/>
      <c r="H14" s="179"/>
      <c r="I14" s="179"/>
      <c r="J14" s="179"/>
      <c r="K14" s="179"/>
      <c r="L14" s="179"/>
      <c r="M14" s="179"/>
      <c r="N14" s="170"/>
      <c r="O14" s="170"/>
      <c r="P14" s="170"/>
      <c r="Q14" s="170"/>
      <c r="R14" s="170"/>
      <c r="S14" s="170"/>
      <c r="T14" s="171"/>
      <c r="U14" s="170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104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22.5" outlineLevel="1" x14ac:dyDescent="0.2">
      <c r="A15" s="161">
        <v>4</v>
      </c>
      <c r="B15" s="167" t="s">
        <v>99</v>
      </c>
      <c r="C15" s="197" t="s">
        <v>109</v>
      </c>
      <c r="D15" s="169" t="s">
        <v>101</v>
      </c>
      <c r="E15" s="176">
        <v>5.1840000000000002</v>
      </c>
      <c r="F15" s="179"/>
      <c r="G15" s="179">
        <f>F15*E15</f>
        <v>0</v>
      </c>
      <c r="H15" s="179">
        <v>0</v>
      </c>
      <c r="I15" s="179">
        <f>ROUND(E15*H15,2)</f>
        <v>0</v>
      </c>
      <c r="J15" s="179">
        <v>890</v>
      </c>
      <c r="K15" s="179">
        <f>ROUND(E15*J15,2)</f>
        <v>4613.76</v>
      </c>
      <c r="L15" s="179">
        <v>21</v>
      </c>
      <c r="M15" s="179">
        <f>G15*(1+L15/100)</f>
        <v>0</v>
      </c>
      <c r="N15" s="170">
        <v>0</v>
      </c>
      <c r="O15" s="170">
        <f>ROUND(E15*N15,5)</f>
        <v>0</v>
      </c>
      <c r="P15" s="170">
        <v>0</v>
      </c>
      <c r="Q15" s="170">
        <f>ROUND(E15*P15,5)</f>
        <v>0</v>
      </c>
      <c r="R15" s="170"/>
      <c r="S15" s="170"/>
      <c r="T15" s="171">
        <v>3.5329999999999999</v>
      </c>
      <c r="U15" s="170">
        <f>ROUND(E15*T15,2)</f>
        <v>18.32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102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7"/>
      <c r="C16" s="198" t="s">
        <v>110</v>
      </c>
      <c r="D16" s="172"/>
      <c r="E16" s="177">
        <v>2.3039999999999998</v>
      </c>
      <c r="F16" s="179"/>
      <c r="G16" s="179"/>
      <c r="H16" s="179"/>
      <c r="I16" s="179"/>
      <c r="J16" s="179"/>
      <c r="K16" s="179"/>
      <c r="L16" s="179"/>
      <c r="M16" s="179"/>
      <c r="N16" s="170"/>
      <c r="O16" s="170"/>
      <c r="P16" s="170"/>
      <c r="Q16" s="170"/>
      <c r="R16" s="170"/>
      <c r="S16" s="170"/>
      <c r="T16" s="171"/>
      <c r="U16" s="17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104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/>
      <c r="B17" s="167"/>
      <c r="C17" s="198" t="s">
        <v>111</v>
      </c>
      <c r="D17" s="172"/>
      <c r="E17" s="177">
        <v>2.88</v>
      </c>
      <c r="F17" s="179"/>
      <c r="G17" s="179"/>
      <c r="H17" s="179"/>
      <c r="I17" s="179"/>
      <c r="J17" s="179"/>
      <c r="K17" s="179"/>
      <c r="L17" s="179"/>
      <c r="M17" s="179"/>
      <c r="N17" s="170"/>
      <c r="O17" s="170"/>
      <c r="P17" s="170"/>
      <c r="Q17" s="170"/>
      <c r="R17" s="170"/>
      <c r="S17" s="170"/>
      <c r="T17" s="171"/>
      <c r="U17" s="170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104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ht="22.5" outlineLevel="1" x14ac:dyDescent="0.2">
      <c r="A18" s="161">
        <v>5</v>
      </c>
      <c r="B18" s="167" t="s">
        <v>99</v>
      </c>
      <c r="C18" s="197" t="s">
        <v>112</v>
      </c>
      <c r="D18" s="169" t="s">
        <v>101</v>
      </c>
      <c r="E18" s="176">
        <v>6.12</v>
      </c>
      <c r="F18" s="179"/>
      <c r="G18" s="179">
        <f>F18*E18</f>
        <v>0</v>
      </c>
      <c r="H18" s="179">
        <v>0</v>
      </c>
      <c r="I18" s="179">
        <f>ROUND(E18*H18,2)</f>
        <v>0</v>
      </c>
      <c r="J18" s="179">
        <v>890</v>
      </c>
      <c r="K18" s="179">
        <f>ROUND(E18*J18,2)</f>
        <v>5446.8</v>
      </c>
      <c r="L18" s="179">
        <v>21</v>
      </c>
      <c r="M18" s="179">
        <f>G18*(1+L18/100)</f>
        <v>0</v>
      </c>
      <c r="N18" s="170">
        <v>0</v>
      </c>
      <c r="O18" s="170">
        <f>ROUND(E18*N18,5)</f>
        <v>0</v>
      </c>
      <c r="P18" s="170">
        <v>0</v>
      </c>
      <c r="Q18" s="170">
        <f>ROUND(E18*P18,5)</f>
        <v>0</v>
      </c>
      <c r="R18" s="170"/>
      <c r="S18" s="170"/>
      <c r="T18" s="171">
        <v>3.5329999999999999</v>
      </c>
      <c r="U18" s="170">
        <f>ROUND(E18*T18,2)</f>
        <v>21.62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102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67"/>
      <c r="C19" s="198" t="s">
        <v>113</v>
      </c>
      <c r="D19" s="172"/>
      <c r="E19" s="177">
        <v>6.12</v>
      </c>
      <c r="F19" s="179"/>
      <c r="G19" s="179"/>
      <c r="H19" s="179"/>
      <c r="I19" s="179"/>
      <c r="J19" s="179"/>
      <c r="K19" s="179"/>
      <c r="L19" s="179"/>
      <c r="M19" s="179"/>
      <c r="N19" s="170"/>
      <c r="O19" s="170"/>
      <c r="P19" s="170"/>
      <c r="Q19" s="170"/>
      <c r="R19" s="170"/>
      <c r="S19" s="170"/>
      <c r="T19" s="171"/>
      <c r="U19" s="170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104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ht="22.5" outlineLevel="1" x14ac:dyDescent="0.2">
      <c r="A20" s="161">
        <v>6</v>
      </c>
      <c r="B20" s="167" t="s">
        <v>99</v>
      </c>
      <c r="C20" s="197" t="s">
        <v>114</v>
      </c>
      <c r="D20" s="169" t="s">
        <v>101</v>
      </c>
      <c r="E20" s="176">
        <v>5.5439999999999996</v>
      </c>
      <c r="F20" s="179"/>
      <c r="G20" s="179">
        <f>F20*E20</f>
        <v>0</v>
      </c>
      <c r="H20" s="179">
        <v>0</v>
      </c>
      <c r="I20" s="179">
        <f>ROUND(E20*H20,2)</f>
        <v>0</v>
      </c>
      <c r="J20" s="179">
        <v>890</v>
      </c>
      <c r="K20" s="179">
        <f>ROUND(E20*J20,2)</f>
        <v>4934.16</v>
      </c>
      <c r="L20" s="179">
        <v>21</v>
      </c>
      <c r="M20" s="179">
        <f>G20*(1+L20/100)</f>
        <v>0</v>
      </c>
      <c r="N20" s="170">
        <v>0</v>
      </c>
      <c r="O20" s="170">
        <f>ROUND(E20*N20,5)</f>
        <v>0</v>
      </c>
      <c r="P20" s="170">
        <v>0</v>
      </c>
      <c r="Q20" s="170">
        <f>ROUND(E20*P20,5)</f>
        <v>0</v>
      </c>
      <c r="R20" s="170"/>
      <c r="S20" s="170"/>
      <c r="T20" s="171">
        <v>3.5329999999999999</v>
      </c>
      <c r="U20" s="170">
        <f>ROUND(E20*T20,2)</f>
        <v>19.59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102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/>
      <c r="B21" s="167"/>
      <c r="C21" s="198" t="s">
        <v>115</v>
      </c>
      <c r="D21" s="172"/>
      <c r="E21" s="177">
        <v>5.5439999999999996</v>
      </c>
      <c r="F21" s="179"/>
      <c r="G21" s="179"/>
      <c r="H21" s="179"/>
      <c r="I21" s="179"/>
      <c r="J21" s="179"/>
      <c r="K21" s="179"/>
      <c r="L21" s="179"/>
      <c r="M21" s="179"/>
      <c r="N21" s="170"/>
      <c r="O21" s="170"/>
      <c r="P21" s="170"/>
      <c r="Q21" s="170"/>
      <c r="R21" s="170"/>
      <c r="S21" s="170"/>
      <c r="T21" s="171"/>
      <c r="U21" s="170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104</v>
      </c>
      <c r="AF21" s="160">
        <v>0</v>
      </c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ht="22.5" outlineLevel="1" x14ac:dyDescent="0.2">
      <c r="A22" s="161">
        <v>7</v>
      </c>
      <c r="B22" s="167" t="s">
        <v>99</v>
      </c>
      <c r="C22" s="197" t="s">
        <v>116</v>
      </c>
      <c r="D22" s="169" t="s">
        <v>101</v>
      </c>
      <c r="E22" s="176">
        <v>15.407999999999999</v>
      </c>
      <c r="F22" s="179"/>
      <c r="G22" s="179">
        <f>F22*E22</f>
        <v>0</v>
      </c>
      <c r="H22" s="179">
        <v>0</v>
      </c>
      <c r="I22" s="179">
        <f>ROUND(E22*H22,2)</f>
        <v>0</v>
      </c>
      <c r="J22" s="179">
        <v>890</v>
      </c>
      <c r="K22" s="179">
        <f>ROUND(E22*J22,2)</f>
        <v>13713.12</v>
      </c>
      <c r="L22" s="179">
        <v>21</v>
      </c>
      <c r="M22" s="179">
        <f>G22*(1+L22/100)</f>
        <v>0</v>
      </c>
      <c r="N22" s="170">
        <v>0</v>
      </c>
      <c r="O22" s="170">
        <f>ROUND(E22*N22,5)</f>
        <v>0</v>
      </c>
      <c r="P22" s="170">
        <v>0</v>
      </c>
      <c r="Q22" s="170">
        <f>ROUND(E22*P22,5)</f>
        <v>0</v>
      </c>
      <c r="R22" s="170"/>
      <c r="S22" s="170"/>
      <c r="T22" s="171">
        <v>3.5329999999999999</v>
      </c>
      <c r="U22" s="170">
        <f>ROUND(E22*T22,2)</f>
        <v>54.44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102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/>
      <c r="B23" s="167"/>
      <c r="C23" s="198" t="s">
        <v>117</v>
      </c>
      <c r="D23" s="172"/>
      <c r="E23" s="177">
        <v>15.407999999999999</v>
      </c>
      <c r="F23" s="179"/>
      <c r="G23" s="179"/>
      <c r="H23" s="179"/>
      <c r="I23" s="179"/>
      <c r="J23" s="179"/>
      <c r="K23" s="179"/>
      <c r="L23" s="179"/>
      <c r="M23" s="179"/>
      <c r="N23" s="170"/>
      <c r="O23" s="170"/>
      <c r="P23" s="170"/>
      <c r="Q23" s="170"/>
      <c r="R23" s="170"/>
      <c r="S23" s="170"/>
      <c r="T23" s="171"/>
      <c r="U23" s="170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104</v>
      </c>
      <c r="AF23" s="160">
        <v>0</v>
      </c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ht="22.5" outlineLevel="1" x14ac:dyDescent="0.2">
      <c r="A24" s="161">
        <v>8</v>
      </c>
      <c r="B24" s="167" t="s">
        <v>99</v>
      </c>
      <c r="C24" s="197" t="s">
        <v>118</v>
      </c>
      <c r="D24" s="169" t="s">
        <v>101</v>
      </c>
      <c r="E24" s="176">
        <v>2.0640000000000001</v>
      </c>
      <c r="F24" s="179"/>
      <c r="G24" s="179">
        <f>F24*E24</f>
        <v>0</v>
      </c>
      <c r="H24" s="179">
        <v>0</v>
      </c>
      <c r="I24" s="179">
        <f>ROUND(E24*H24,2)</f>
        <v>0</v>
      </c>
      <c r="J24" s="179">
        <v>890</v>
      </c>
      <c r="K24" s="179">
        <f>ROUND(E24*J24,2)</f>
        <v>1836.96</v>
      </c>
      <c r="L24" s="179">
        <v>21</v>
      </c>
      <c r="M24" s="179">
        <f>G24*(1+L24/100)</f>
        <v>0</v>
      </c>
      <c r="N24" s="170">
        <v>0</v>
      </c>
      <c r="O24" s="170">
        <f>ROUND(E24*N24,5)</f>
        <v>0</v>
      </c>
      <c r="P24" s="170">
        <v>0</v>
      </c>
      <c r="Q24" s="170">
        <f>ROUND(E24*P24,5)</f>
        <v>0</v>
      </c>
      <c r="R24" s="170"/>
      <c r="S24" s="170"/>
      <c r="T24" s="171">
        <v>3.5329999999999999</v>
      </c>
      <c r="U24" s="170">
        <f>ROUND(E24*T24,2)</f>
        <v>7.29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102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/>
      <c r="B25" s="167"/>
      <c r="C25" s="198" t="s">
        <v>119</v>
      </c>
      <c r="D25" s="172"/>
      <c r="E25" s="177">
        <v>2.0640000000000001</v>
      </c>
      <c r="F25" s="179"/>
      <c r="G25" s="179"/>
      <c r="H25" s="179"/>
      <c r="I25" s="179"/>
      <c r="J25" s="179"/>
      <c r="K25" s="179"/>
      <c r="L25" s="179"/>
      <c r="M25" s="179"/>
      <c r="N25" s="170"/>
      <c r="O25" s="170"/>
      <c r="P25" s="170"/>
      <c r="Q25" s="170"/>
      <c r="R25" s="170"/>
      <c r="S25" s="170"/>
      <c r="T25" s="171"/>
      <c r="U25" s="170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104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ht="22.5" outlineLevel="1" x14ac:dyDescent="0.2">
      <c r="A26" s="161">
        <v>9</v>
      </c>
      <c r="B26" s="167" t="s">
        <v>120</v>
      </c>
      <c r="C26" s="197" t="s">
        <v>121</v>
      </c>
      <c r="D26" s="169" t="s">
        <v>122</v>
      </c>
      <c r="E26" s="176">
        <v>18.3</v>
      </c>
      <c r="F26" s="179"/>
      <c r="G26" s="179">
        <f>F26*E26</f>
        <v>0</v>
      </c>
      <c r="H26" s="179">
        <v>0</v>
      </c>
      <c r="I26" s="179">
        <f>ROUND(E26*H26,2)</f>
        <v>0</v>
      </c>
      <c r="J26" s="179">
        <v>340.5</v>
      </c>
      <c r="K26" s="179">
        <f>ROUND(E26*J26,2)</f>
        <v>6231.15</v>
      </c>
      <c r="L26" s="179">
        <v>21</v>
      </c>
      <c r="M26" s="179">
        <f>G26*(1+L26/100)</f>
        <v>0</v>
      </c>
      <c r="N26" s="170">
        <v>0</v>
      </c>
      <c r="O26" s="170">
        <f>ROUND(E26*N26,5)</f>
        <v>0</v>
      </c>
      <c r="P26" s="170">
        <v>0.63856999999999997</v>
      </c>
      <c r="Q26" s="170">
        <f>ROUND(E26*P26,5)</f>
        <v>11.685829999999999</v>
      </c>
      <c r="R26" s="170"/>
      <c r="S26" s="170"/>
      <c r="T26" s="171">
        <v>0.74</v>
      </c>
      <c r="U26" s="170">
        <f>ROUND(E26*T26,2)</f>
        <v>13.54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102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/>
      <c r="B27" s="167"/>
      <c r="C27" s="198" t="s">
        <v>123</v>
      </c>
      <c r="D27" s="172"/>
      <c r="E27" s="177">
        <v>12.3</v>
      </c>
      <c r="F27" s="179"/>
      <c r="G27" s="179"/>
      <c r="H27" s="179"/>
      <c r="I27" s="179"/>
      <c r="J27" s="179"/>
      <c r="K27" s="179"/>
      <c r="L27" s="179"/>
      <c r="M27" s="179"/>
      <c r="N27" s="170"/>
      <c r="O27" s="170"/>
      <c r="P27" s="170"/>
      <c r="Q27" s="170"/>
      <c r="R27" s="170"/>
      <c r="S27" s="170"/>
      <c r="T27" s="171"/>
      <c r="U27" s="170"/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104</v>
      </c>
      <c r="AF27" s="160">
        <v>0</v>
      </c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/>
      <c r="B28" s="167"/>
      <c r="C28" s="198" t="s">
        <v>124</v>
      </c>
      <c r="D28" s="172"/>
      <c r="E28" s="177">
        <v>6</v>
      </c>
      <c r="F28" s="179"/>
      <c r="G28" s="179"/>
      <c r="H28" s="179"/>
      <c r="I28" s="179"/>
      <c r="J28" s="179"/>
      <c r="K28" s="179"/>
      <c r="L28" s="179"/>
      <c r="M28" s="179"/>
      <c r="N28" s="170"/>
      <c r="O28" s="170"/>
      <c r="P28" s="170"/>
      <c r="Q28" s="170"/>
      <c r="R28" s="170"/>
      <c r="S28" s="170"/>
      <c r="T28" s="171"/>
      <c r="U28" s="170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104</v>
      </c>
      <c r="AF28" s="160">
        <v>0</v>
      </c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10</v>
      </c>
      <c r="B29" s="167" t="s">
        <v>125</v>
      </c>
      <c r="C29" s="197" t="s">
        <v>126</v>
      </c>
      <c r="D29" s="169" t="s">
        <v>127</v>
      </c>
      <c r="E29" s="176">
        <v>8</v>
      </c>
      <c r="F29" s="179"/>
      <c r="G29" s="179">
        <f>F29*E29</f>
        <v>0</v>
      </c>
      <c r="H29" s="179">
        <v>0</v>
      </c>
      <c r="I29" s="179">
        <f>ROUND(E29*H29,2)</f>
        <v>0</v>
      </c>
      <c r="J29" s="179">
        <v>391</v>
      </c>
      <c r="K29" s="179">
        <f>ROUND(E29*J29,2)</f>
        <v>3128</v>
      </c>
      <c r="L29" s="179">
        <v>21</v>
      </c>
      <c r="M29" s="179">
        <f>G29*(1+L29/100)</f>
        <v>0</v>
      </c>
      <c r="N29" s="170">
        <v>0</v>
      </c>
      <c r="O29" s="170">
        <f>ROUND(E29*N29,5)</f>
        <v>0</v>
      </c>
      <c r="P29" s="170">
        <v>0.27</v>
      </c>
      <c r="Q29" s="170">
        <f>ROUND(E29*P29,5)</f>
        <v>2.16</v>
      </c>
      <c r="R29" s="170"/>
      <c r="S29" s="170"/>
      <c r="T29" s="171">
        <v>0.49452000000000002</v>
      </c>
      <c r="U29" s="170">
        <f>ROUND(E29*T29,2)</f>
        <v>3.96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128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/>
      <c r="B30" s="167"/>
      <c r="C30" s="198" t="s">
        <v>129</v>
      </c>
      <c r="D30" s="172"/>
      <c r="E30" s="177">
        <v>8</v>
      </c>
      <c r="F30" s="179"/>
      <c r="G30" s="179"/>
      <c r="H30" s="179"/>
      <c r="I30" s="179"/>
      <c r="J30" s="179"/>
      <c r="K30" s="179"/>
      <c r="L30" s="179"/>
      <c r="M30" s="179"/>
      <c r="N30" s="170"/>
      <c r="O30" s="170"/>
      <c r="P30" s="170"/>
      <c r="Q30" s="170"/>
      <c r="R30" s="170"/>
      <c r="S30" s="170"/>
      <c r="T30" s="171"/>
      <c r="U30" s="170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104</v>
      </c>
      <c r="AF30" s="160">
        <v>0</v>
      </c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>
        <v>11</v>
      </c>
      <c r="B31" s="167" t="s">
        <v>130</v>
      </c>
      <c r="C31" s="197" t="s">
        <v>131</v>
      </c>
      <c r="D31" s="169" t="s">
        <v>101</v>
      </c>
      <c r="E31" s="176">
        <v>43.8</v>
      </c>
      <c r="F31" s="179"/>
      <c r="G31" s="179">
        <f>F31*E31</f>
        <v>0</v>
      </c>
      <c r="H31" s="179">
        <v>0</v>
      </c>
      <c r="I31" s="179">
        <f>ROUND(E31*H31,2)</f>
        <v>0</v>
      </c>
      <c r="J31" s="179">
        <v>297.5</v>
      </c>
      <c r="K31" s="179">
        <f>ROUND(E31*J31,2)</f>
        <v>13030.5</v>
      </c>
      <c r="L31" s="179">
        <v>21</v>
      </c>
      <c r="M31" s="179">
        <f>G31*(1+L31/100)</f>
        <v>0</v>
      </c>
      <c r="N31" s="170">
        <v>0</v>
      </c>
      <c r="O31" s="170">
        <f>ROUND(E31*N31,5)</f>
        <v>0</v>
      </c>
      <c r="P31" s="170">
        <v>0</v>
      </c>
      <c r="Q31" s="170">
        <f>ROUND(E31*P31,5)</f>
        <v>0</v>
      </c>
      <c r="R31" s="170"/>
      <c r="S31" s="170"/>
      <c r="T31" s="171">
        <v>1.2390000000000001</v>
      </c>
      <c r="U31" s="170">
        <f>ROUND(E31*T31,2)</f>
        <v>54.27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102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/>
      <c r="B32" s="167"/>
      <c r="C32" s="198" t="s">
        <v>132</v>
      </c>
      <c r="D32" s="172"/>
      <c r="E32" s="177">
        <v>49.463999999999999</v>
      </c>
      <c r="F32" s="179"/>
      <c r="G32" s="179"/>
      <c r="H32" s="179"/>
      <c r="I32" s="179"/>
      <c r="J32" s="179"/>
      <c r="K32" s="179"/>
      <c r="L32" s="179"/>
      <c r="M32" s="179"/>
      <c r="N32" s="170"/>
      <c r="O32" s="170"/>
      <c r="P32" s="170"/>
      <c r="Q32" s="170"/>
      <c r="R32" s="170"/>
      <c r="S32" s="170"/>
      <c r="T32" s="171"/>
      <c r="U32" s="170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104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/>
      <c r="B33" s="167"/>
      <c r="C33" s="198" t="s">
        <v>133</v>
      </c>
      <c r="D33" s="172"/>
      <c r="E33" s="177">
        <v>-1.44</v>
      </c>
      <c r="F33" s="179"/>
      <c r="G33" s="179"/>
      <c r="H33" s="179"/>
      <c r="I33" s="179"/>
      <c r="J33" s="179"/>
      <c r="K33" s="179"/>
      <c r="L33" s="179"/>
      <c r="M33" s="179"/>
      <c r="N33" s="170"/>
      <c r="O33" s="170"/>
      <c r="P33" s="170"/>
      <c r="Q33" s="170"/>
      <c r="R33" s="170"/>
      <c r="S33" s="170"/>
      <c r="T33" s="171"/>
      <c r="U33" s="170"/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104</v>
      </c>
      <c r="AF33" s="160">
        <v>0</v>
      </c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/>
      <c r="B34" s="167"/>
      <c r="C34" s="198" t="s">
        <v>134</v>
      </c>
      <c r="D34" s="172"/>
      <c r="E34" s="177">
        <v>-4.2240000000000002</v>
      </c>
      <c r="F34" s="179"/>
      <c r="G34" s="179"/>
      <c r="H34" s="179"/>
      <c r="I34" s="179"/>
      <c r="J34" s="179"/>
      <c r="K34" s="179"/>
      <c r="L34" s="179"/>
      <c r="M34" s="179"/>
      <c r="N34" s="170"/>
      <c r="O34" s="170"/>
      <c r="P34" s="170"/>
      <c r="Q34" s="170"/>
      <c r="R34" s="170"/>
      <c r="S34" s="170"/>
      <c r="T34" s="171"/>
      <c r="U34" s="170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104</v>
      </c>
      <c r="AF34" s="160">
        <v>0</v>
      </c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>
        <v>12</v>
      </c>
      <c r="B35" s="167" t="s">
        <v>135</v>
      </c>
      <c r="C35" s="197" t="s">
        <v>136</v>
      </c>
      <c r="D35" s="169" t="s">
        <v>101</v>
      </c>
      <c r="E35" s="176">
        <v>16.38</v>
      </c>
      <c r="F35" s="179"/>
      <c r="G35" s="179">
        <f>F35*E35</f>
        <v>0</v>
      </c>
      <c r="H35" s="179">
        <v>0</v>
      </c>
      <c r="I35" s="179">
        <f>ROUND(E35*H35,2)</f>
        <v>0</v>
      </c>
      <c r="J35" s="179">
        <v>260</v>
      </c>
      <c r="K35" s="179">
        <f>ROUND(E35*J35,2)</f>
        <v>4258.8</v>
      </c>
      <c r="L35" s="179">
        <v>21</v>
      </c>
      <c r="M35" s="179">
        <f>G35*(1+L35/100)</f>
        <v>0</v>
      </c>
      <c r="N35" s="170">
        <v>0</v>
      </c>
      <c r="O35" s="170">
        <f>ROUND(E35*N35,5)</f>
        <v>0</v>
      </c>
      <c r="P35" s="170">
        <v>0</v>
      </c>
      <c r="Q35" s="170">
        <f>ROUND(E35*P35,5)</f>
        <v>0</v>
      </c>
      <c r="R35" s="170"/>
      <c r="S35" s="170"/>
      <c r="T35" s="171">
        <v>0</v>
      </c>
      <c r="U35" s="170">
        <f>ROUND(E35*T35,2)</f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102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/>
      <c r="B36" s="167"/>
      <c r="C36" s="198" t="s">
        <v>137</v>
      </c>
      <c r="D36" s="172"/>
      <c r="E36" s="177">
        <v>16.38</v>
      </c>
      <c r="F36" s="179"/>
      <c r="G36" s="179"/>
      <c r="H36" s="179"/>
      <c r="I36" s="179"/>
      <c r="J36" s="179"/>
      <c r="K36" s="179"/>
      <c r="L36" s="179"/>
      <c r="M36" s="179"/>
      <c r="N36" s="170"/>
      <c r="O36" s="170"/>
      <c r="P36" s="170"/>
      <c r="Q36" s="170"/>
      <c r="R36" s="170"/>
      <c r="S36" s="170"/>
      <c r="T36" s="171"/>
      <c r="U36" s="170"/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104</v>
      </c>
      <c r="AF36" s="160">
        <v>0</v>
      </c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>
        <v>13</v>
      </c>
      <c r="B37" s="167" t="s">
        <v>138</v>
      </c>
      <c r="C37" s="197" t="s">
        <v>139</v>
      </c>
      <c r="D37" s="169" t="s">
        <v>101</v>
      </c>
      <c r="E37" s="176">
        <v>16.38</v>
      </c>
      <c r="F37" s="179"/>
      <c r="G37" s="179">
        <f>F37*E37</f>
        <v>0</v>
      </c>
      <c r="H37" s="179">
        <v>0</v>
      </c>
      <c r="I37" s="179">
        <f>ROUND(E37*H37,2)</f>
        <v>0</v>
      </c>
      <c r="J37" s="179">
        <v>34.700000000000003</v>
      </c>
      <c r="K37" s="179">
        <f>ROUND(E37*J37,2)</f>
        <v>568.39</v>
      </c>
      <c r="L37" s="179">
        <v>21</v>
      </c>
      <c r="M37" s="179">
        <f>G37*(1+L37/100)</f>
        <v>0</v>
      </c>
      <c r="N37" s="170">
        <v>0</v>
      </c>
      <c r="O37" s="170">
        <f>ROUND(E37*N37,5)</f>
        <v>0</v>
      </c>
      <c r="P37" s="170">
        <v>0</v>
      </c>
      <c r="Q37" s="170">
        <f>ROUND(E37*P37,5)</f>
        <v>0</v>
      </c>
      <c r="R37" s="170"/>
      <c r="S37" s="170"/>
      <c r="T37" s="171">
        <v>7.3999999999999996E-2</v>
      </c>
      <c r="U37" s="170">
        <f>ROUND(E37*T37,2)</f>
        <v>1.21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102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/>
      <c r="B38" s="167"/>
      <c r="C38" s="198" t="s">
        <v>137</v>
      </c>
      <c r="D38" s="172"/>
      <c r="E38" s="177">
        <v>16.38</v>
      </c>
      <c r="F38" s="179"/>
      <c r="G38" s="179"/>
      <c r="H38" s="179"/>
      <c r="I38" s="179"/>
      <c r="J38" s="179"/>
      <c r="K38" s="179"/>
      <c r="L38" s="179"/>
      <c r="M38" s="179"/>
      <c r="N38" s="170"/>
      <c r="O38" s="170"/>
      <c r="P38" s="170"/>
      <c r="Q38" s="170"/>
      <c r="R38" s="170"/>
      <c r="S38" s="170"/>
      <c r="T38" s="171"/>
      <c r="U38" s="170"/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104</v>
      </c>
      <c r="AF38" s="160">
        <v>0</v>
      </c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x14ac:dyDescent="0.2">
      <c r="A39" s="162" t="s">
        <v>97</v>
      </c>
      <c r="B39" s="168" t="s">
        <v>58</v>
      </c>
      <c r="C39" s="199" t="s">
        <v>59</v>
      </c>
      <c r="D39" s="173"/>
      <c r="E39" s="178"/>
      <c r="F39" s="180"/>
      <c r="G39" s="180">
        <f>SUMIF(AE40:AE48,"&lt;&gt;NOR",G40:G48)</f>
        <v>0</v>
      </c>
      <c r="H39" s="180"/>
      <c r="I39" s="180">
        <f>SUM(I40:I48)</f>
        <v>24970.9</v>
      </c>
      <c r="J39" s="180"/>
      <c r="K39" s="180">
        <f>SUM(K40:K48)</f>
        <v>4345.7</v>
      </c>
      <c r="L39" s="180"/>
      <c r="M39" s="180">
        <f>SUM(M40:M48)</f>
        <v>0</v>
      </c>
      <c r="N39" s="174"/>
      <c r="O39" s="174">
        <f>SUM(O40:O48)</f>
        <v>13.7067</v>
      </c>
      <c r="P39" s="174"/>
      <c r="Q39" s="174">
        <f>SUM(Q40:Q48)</f>
        <v>0</v>
      </c>
      <c r="R39" s="174"/>
      <c r="S39" s="174"/>
      <c r="T39" s="175"/>
      <c r="U39" s="174">
        <f>SUM(U40:U48)</f>
        <v>4.43</v>
      </c>
      <c r="AE39" t="s">
        <v>98</v>
      </c>
    </row>
    <row r="40" spans="1:60" outlineLevel="1" x14ac:dyDescent="0.2">
      <c r="A40" s="161">
        <v>14</v>
      </c>
      <c r="B40" s="167" t="s">
        <v>140</v>
      </c>
      <c r="C40" s="197" t="s">
        <v>141</v>
      </c>
      <c r="D40" s="169" t="s">
        <v>122</v>
      </c>
      <c r="E40" s="176">
        <v>18.3</v>
      </c>
      <c r="F40" s="179"/>
      <c r="G40" s="179">
        <f>F40*E40</f>
        <v>0</v>
      </c>
      <c r="H40" s="179">
        <v>491</v>
      </c>
      <c r="I40" s="179">
        <f>ROUND(E40*H40,2)</f>
        <v>8985.2999999999993</v>
      </c>
      <c r="J40" s="179">
        <v>93</v>
      </c>
      <c r="K40" s="179">
        <f>ROUND(E40*J40,2)</f>
        <v>1701.9</v>
      </c>
      <c r="L40" s="179">
        <v>21</v>
      </c>
      <c r="M40" s="179">
        <f>G40*(1+L40/100)</f>
        <v>0</v>
      </c>
      <c r="N40" s="170">
        <v>0.26375999999999999</v>
      </c>
      <c r="O40" s="170">
        <f>ROUND(E40*N40,5)</f>
        <v>4.82681</v>
      </c>
      <c r="P40" s="170">
        <v>0</v>
      </c>
      <c r="Q40" s="170">
        <f>ROUND(E40*P40,5)</f>
        <v>0</v>
      </c>
      <c r="R40" s="170"/>
      <c r="S40" s="170"/>
      <c r="T40" s="171">
        <v>8.4000000000000005E-2</v>
      </c>
      <c r="U40" s="170">
        <f>ROUND(E40*T40,2)</f>
        <v>1.54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102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/>
      <c r="B41" s="167"/>
      <c r="C41" s="198" t="s">
        <v>123</v>
      </c>
      <c r="D41" s="172"/>
      <c r="E41" s="177">
        <v>12.3</v>
      </c>
      <c r="F41" s="179"/>
      <c r="G41" s="179"/>
      <c r="H41" s="179"/>
      <c r="I41" s="179"/>
      <c r="J41" s="179"/>
      <c r="K41" s="179"/>
      <c r="L41" s="179"/>
      <c r="M41" s="179"/>
      <c r="N41" s="170"/>
      <c r="O41" s="170"/>
      <c r="P41" s="170"/>
      <c r="Q41" s="170"/>
      <c r="R41" s="170"/>
      <c r="S41" s="170"/>
      <c r="T41" s="171"/>
      <c r="U41" s="170"/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104</v>
      </c>
      <c r="AF41" s="160">
        <v>0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/>
      <c r="B42" s="167"/>
      <c r="C42" s="198" t="s">
        <v>124</v>
      </c>
      <c r="D42" s="172"/>
      <c r="E42" s="177">
        <v>6</v>
      </c>
      <c r="F42" s="179"/>
      <c r="G42" s="179"/>
      <c r="H42" s="179"/>
      <c r="I42" s="179"/>
      <c r="J42" s="179"/>
      <c r="K42" s="179"/>
      <c r="L42" s="179"/>
      <c r="M42" s="179"/>
      <c r="N42" s="170"/>
      <c r="O42" s="170"/>
      <c r="P42" s="170"/>
      <c r="Q42" s="170"/>
      <c r="R42" s="170"/>
      <c r="S42" s="170"/>
      <c r="T42" s="171"/>
      <c r="U42" s="170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104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>
        <v>15</v>
      </c>
      <c r="B43" s="167" t="s">
        <v>142</v>
      </c>
      <c r="C43" s="197" t="s">
        <v>143</v>
      </c>
      <c r="D43" s="169" t="s">
        <v>122</v>
      </c>
      <c r="E43" s="176">
        <v>18.3</v>
      </c>
      <c r="F43" s="179"/>
      <c r="G43" s="179">
        <f>F43*E43</f>
        <v>0</v>
      </c>
      <c r="H43" s="179">
        <v>687.51</v>
      </c>
      <c r="I43" s="179">
        <f>ROUND(E43*H43,2)</f>
        <v>12581.43</v>
      </c>
      <c r="J43" s="179">
        <v>110.49000000000001</v>
      </c>
      <c r="K43" s="179">
        <f>ROUND(E43*J43,2)</f>
        <v>2021.97</v>
      </c>
      <c r="L43" s="179">
        <v>21</v>
      </c>
      <c r="M43" s="179">
        <f>G43*(1+L43/100)</f>
        <v>0</v>
      </c>
      <c r="N43" s="170">
        <v>0.36924000000000001</v>
      </c>
      <c r="O43" s="170">
        <f>ROUND(E43*N43,5)</f>
        <v>6.7570899999999998</v>
      </c>
      <c r="P43" s="170">
        <v>0</v>
      </c>
      <c r="Q43" s="170">
        <f>ROUND(E43*P43,5)</f>
        <v>0</v>
      </c>
      <c r="R43" s="170"/>
      <c r="S43" s="170"/>
      <c r="T43" s="171">
        <v>0.111</v>
      </c>
      <c r="U43" s="170">
        <f>ROUND(E43*T43,2)</f>
        <v>2.0299999999999998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102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/>
      <c r="B44" s="167"/>
      <c r="C44" s="198" t="s">
        <v>123</v>
      </c>
      <c r="D44" s="172"/>
      <c r="E44" s="177">
        <v>12.3</v>
      </c>
      <c r="F44" s="179"/>
      <c r="G44" s="179"/>
      <c r="H44" s="179"/>
      <c r="I44" s="179"/>
      <c r="J44" s="179"/>
      <c r="K44" s="179"/>
      <c r="L44" s="179"/>
      <c r="M44" s="179"/>
      <c r="N44" s="170"/>
      <c r="O44" s="170"/>
      <c r="P44" s="170"/>
      <c r="Q44" s="170"/>
      <c r="R44" s="170"/>
      <c r="S44" s="170"/>
      <c r="T44" s="171"/>
      <c r="U44" s="170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104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/>
      <c r="B45" s="167"/>
      <c r="C45" s="198" t="s">
        <v>124</v>
      </c>
      <c r="D45" s="172"/>
      <c r="E45" s="177">
        <v>6</v>
      </c>
      <c r="F45" s="179"/>
      <c r="G45" s="179"/>
      <c r="H45" s="179"/>
      <c r="I45" s="179"/>
      <c r="J45" s="179"/>
      <c r="K45" s="179"/>
      <c r="L45" s="179"/>
      <c r="M45" s="179"/>
      <c r="N45" s="170"/>
      <c r="O45" s="170"/>
      <c r="P45" s="170"/>
      <c r="Q45" s="170"/>
      <c r="R45" s="170"/>
      <c r="S45" s="170"/>
      <c r="T45" s="171"/>
      <c r="U45" s="170"/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104</v>
      </c>
      <c r="AF45" s="160">
        <v>0</v>
      </c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>
        <v>16</v>
      </c>
      <c r="B46" s="167" t="s">
        <v>144</v>
      </c>
      <c r="C46" s="197" t="s">
        <v>145</v>
      </c>
      <c r="D46" s="169" t="s">
        <v>122</v>
      </c>
      <c r="E46" s="176">
        <v>18.3</v>
      </c>
      <c r="F46" s="179"/>
      <c r="G46" s="179">
        <f>F46*E46</f>
        <v>0</v>
      </c>
      <c r="H46" s="179">
        <v>186.02</v>
      </c>
      <c r="I46" s="179">
        <f>ROUND(E46*H46,2)</f>
        <v>3404.17</v>
      </c>
      <c r="J46" s="179">
        <v>33.97999999999999</v>
      </c>
      <c r="K46" s="179">
        <f>ROUND(E46*J46,2)</f>
        <v>621.83000000000004</v>
      </c>
      <c r="L46" s="179">
        <v>21</v>
      </c>
      <c r="M46" s="179">
        <f>G46*(1+L46/100)</f>
        <v>0</v>
      </c>
      <c r="N46" s="170">
        <v>0.11600000000000001</v>
      </c>
      <c r="O46" s="170">
        <f>ROUND(E46*N46,5)</f>
        <v>2.1227999999999998</v>
      </c>
      <c r="P46" s="170">
        <v>0</v>
      </c>
      <c r="Q46" s="170">
        <f>ROUND(E46*P46,5)</f>
        <v>0</v>
      </c>
      <c r="R46" s="170"/>
      <c r="S46" s="170"/>
      <c r="T46" s="171">
        <v>4.7E-2</v>
      </c>
      <c r="U46" s="170">
        <f>ROUND(E46*T46,2)</f>
        <v>0.86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102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/>
      <c r="B47" s="167"/>
      <c r="C47" s="198" t="s">
        <v>123</v>
      </c>
      <c r="D47" s="172"/>
      <c r="E47" s="177">
        <v>12.3</v>
      </c>
      <c r="F47" s="179"/>
      <c r="G47" s="179"/>
      <c r="H47" s="179"/>
      <c r="I47" s="179"/>
      <c r="J47" s="179"/>
      <c r="K47" s="179"/>
      <c r="L47" s="179"/>
      <c r="M47" s="179"/>
      <c r="N47" s="170"/>
      <c r="O47" s="170"/>
      <c r="P47" s="170"/>
      <c r="Q47" s="170"/>
      <c r="R47" s="170"/>
      <c r="S47" s="170"/>
      <c r="T47" s="171"/>
      <c r="U47" s="170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104</v>
      </c>
      <c r="AF47" s="160">
        <v>0</v>
      </c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/>
      <c r="B48" s="167"/>
      <c r="C48" s="198" t="s">
        <v>124</v>
      </c>
      <c r="D48" s="172"/>
      <c r="E48" s="177">
        <v>6</v>
      </c>
      <c r="F48" s="179"/>
      <c r="G48" s="179"/>
      <c r="H48" s="179"/>
      <c r="I48" s="179"/>
      <c r="J48" s="179"/>
      <c r="K48" s="179"/>
      <c r="L48" s="179"/>
      <c r="M48" s="179"/>
      <c r="N48" s="170"/>
      <c r="O48" s="170"/>
      <c r="P48" s="170"/>
      <c r="Q48" s="170"/>
      <c r="R48" s="170"/>
      <c r="S48" s="170"/>
      <c r="T48" s="171"/>
      <c r="U48" s="170"/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104</v>
      </c>
      <c r="AF48" s="160">
        <v>0</v>
      </c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x14ac:dyDescent="0.2">
      <c r="A49" s="162" t="s">
        <v>97</v>
      </c>
      <c r="B49" s="168" t="s">
        <v>60</v>
      </c>
      <c r="C49" s="199" t="s">
        <v>61</v>
      </c>
      <c r="D49" s="173"/>
      <c r="E49" s="178"/>
      <c r="F49" s="180"/>
      <c r="G49" s="180">
        <f>SUMIF(AE50:AE55,"&lt;&gt;NOR",G50:G55)</f>
        <v>0</v>
      </c>
      <c r="H49" s="180"/>
      <c r="I49" s="180">
        <f>SUM(I50:I55)</f>
        <v>5041.2199999999993</v>
      </c>
      <c r="J49" s="180"/>
      <c r="K49" s="180">
        <f>SUM(K50:K55)</f>
        <v>2638.18</v>
      </c>
      <c r="L49" s="180"/>
      <c r="M49" s="180">
        <f>SUM(M50:M55)</f>
        <v>0</v>
      </c>
      <c r="N49" s="174"/>
      <c r="O49" s="174">
        <f>SUM(O50:O55)</f>
        <v>1.77064</v>
      </c>
      <c r="P49" s="174"/>
      <c r="Q49" s="174">
        <f>SUM(Q50:Q55)</f>
        <v>0</v>
      </c>
      <c r="R49" s="174"/>
      <c r="S49" s="174"/>
      <c r="T49" s="175"/>
      <c r="U49" s="174">
        <f>SUM(U50:U55)</f>
        <v>4.8900000000000006</v>
      </c>
      <c r="AE49" t="s">
        <v>98</v>
      </c>
    </row>
    <row r="50" spans="1:60" ht="22.5" outlineLevel="1" x14ac:dyDescent="0.2">
      <c r="A50" s="161">
        <v>17</v>
      </c>
      <c r="B50" s="167" t="s">
        <v>146</v>
      </c>
      <c r="C50" s="197" t="s">
        <v>147</v>
      </c>
      <c r="D50" s="169" t="s">
        <v>127</v>
      </c>
      <c r="E50" s="176">
        <v>12</v>
      </c>
      <c r="F50" s="179"/>
      <c r="G50" s="179">
        <f>F50*E50</f>
        <v>0</v>
      </c>
      <c r="H50" s="179">
        <v>85.76</v>
      </c>
      <c r="I50" s="179">
        <f>ROUND(E50*H50,2)</f>
        <v>1029.1199999999999</v>
      </c>
      <c r="J50" s="179">
        <v>53.239999999999995</v>
      </c>
      <c r="K50" s="179">
        <f>ROUND(E50*J50,2)</f>
        <v>638.88</v>
      </c>
      <c r="L50" s="179">
        <v>21</v>
      </c>
      <c r="M50" s="179">
        <f>G50*(1+L50/100)</f>
        <v>0</v>
      </c>
      <c r="N50" s="170">
        <v>0</v>
      </c>
      <c r="O50" s="170">
        <f>ROUND(E50*N50,5)</f>
        <v>0</v>
      </c>
      <c r="P50" s="170">
        <v>0</v>
      </c>
      <c r="Q50" s="170">
        <f>ROUND(E50*P50,5)</f>
        <v>0</v>
      </c>
      <c r="R50" s="170"/>
      <c r="S50" s="170"/>
      <c r="T50" s="171">
        <v>7.3999999999999996E-2</v>
      </c>
      <c r="U50" s="170">
        <f>ROUND(E50*T50,2)</f>
        <v>0.89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102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">
      <c r="A51" s="161"/>
      <c r="B51" s="167"/>
      <c r="C51" s="198" t="s">
        <v>148</v>
      </c>
      <c r="D51" s="172"/>
      <c r="E51" s="177">
        <v>12</v>
      </c>
      <c r="F51" s="179"/>
      <c r="G51" s="179"/>
      <c r="H51" s="179"/>
      <c r="I51" s="179"/>
      <c r="J51" s="179"/>
      <c r="K51" s="179"/>
      <c r="L51" s="179"/>
      <c r="M51" s="179"/>
      <c r="N51" s="170"/>
      <c r="O51" s="170"/>
      <c r="P51" s="170"/>
      <c r="Q51" s="170"/>
      <c r="R51" s="170"/>
      <c r="S51" s="170"/>
      <c r="T51" s="171"/>
      <c r="U51" s="170"/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104</v>
      </c>
      <c r="AF51" s="160">
        <v>0</v>
      </c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ht="22.5" outlineLevel="1" x14ac:dyDescent="0.2">
      <c r="A52" s="161">
        <v>18</v>
      </c>
      <c r="B52" s="167" t="s">
        <v>146</v>
      </c>
      <c r="C52" s="197" t="s">
        <v>149</v>
      </c>
      <c r="D52" s="169" t="s">
        <v>127</v>
      </c>
      <c r="E52" s="176">
        <v>24.6</v>
      </c>
      <c r="F52" s="179"/>
      <c r="G52" s="179">
        <f>F52*E52</f>
        <v>0</v>
      </c>
      <c r="H52" s="179">
        <v>85.76</v>
      </c>
      <c r="I52" s="179">
        <f>ROUND(E52*H52,2)</f>
        <v>2109.6999999999998</v>
      </c>
      <c r="J52" s="179">
        <v>53.239999999999995</v>
      </c>
      <c r="K52" s="179">
        <f>ROUND(E52*J52,2)</f>
        <v>1309.7</v>
      </c>
      <c r="L52" s="179">
        <v>21</v>
      </c>
      <c r="M52" s="179">
        <f>G52*(1+L52/100)</f>
        <v>0</v>
      </c>
      <c r="N52" s="170">
        <v>0</v>
      </c>
      <c r="O52" s="170">
        <f>ROUND(E52*N52,5)</f>
        <v>0</v>
      </c>
      <c r="P52" s="170">
        <v>0</v>
      </c>
      <c r="Q52" s="170">
        <f>ROUND(E52*P52,5)</f>
        <v>0</v>
      </c>
      <c r="R52" s="170"/>
      <c r="S52" s="170"/>
      <c r="T52" s="171">
        <v>7.3999999999999996E-2</v>
      </c>
      <c r="U52" s="170">
        <f>ROUND(E52*T52,2)</f>
        <v>1.82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102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/>
      <c r="B53" s="167"/>
      <c r="C53" s="198" t="s">
        <v>150</v>
      </c>
      <c r="D53" s="172"/>
      <c r="E53" s="177">
        <v>24.6</v>
      </c>
      <c r="F53" s="179"/>
      <c r="G53" s="179"/>
      <c r="H53" s="179"/>
      <c r="I53" s="179"/>
      <c r="J53" s="179"/>
      <c r="K53" s="179"/>
      <c r="L53" s="179"/>
      <c r="M53" s="179"/>
      <c r="N53" s="170"/>
      <c r="O53" s="170"/>
      <c r="P53" s="170"/>
      <c r="Q53" s="170"/>
      <c r="R53" s="170"/>
      <c r="S53" s="170"/>
      <c r="T53" s="171"/>
      <c r="U53" s="170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104</v>
      </c>
      <c r="AF53" s="160">
        <v>0</v>
      </c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ht="22.5" outlineLevel="1" x14ac:dyDescent="0.2">
      <c r="A54" s="161">
        <v>19</v>
      </c>
      <c r="B54" s="167" t="s">
        <v>151</v>
      </c>
      <c r="C54" s="197" t="s">
        <v>152</v>
      </c>
      <c r="D54" s="169" t="s">
        <v>127</v>
      </c>
      <c r="E54" s="176">
        <v>8</v>
      </c>
      <c r="F54" s="179"/>
      <c r="G54" s="179">
        <f>F54*E54</f>
        <v>0</v>
      </c>
      <c r="H54" s="179">
        <v>237.8</v>
      </c>
      <c r="I54" s="179">
        <f>ROUND(E54*H54,2)</f>
        <v>1902.4</v>
      </c>
      <c r="J54" s="179">
        <v>86.199999999999989</v>
      </c>
      <c r="K54" s="179">
        <f>ROUND(E54*J54,2)</f>
        <v>689.6</v>
      </c>
      <c r="L54" s="179">
        <v>21</v>
      </c>
      <c r="M54" s="179">
        <f>G54*(1+L54/100)</f>
        <v>0</v>
      </c>
      <c r="N54" s="170">
        <v>0.22133</v>
      </c>
      <c r="O54" s="170">
        <f>ROUND(E54*N54,5)</f>
        <v>1.77064</v>
      </c>
      <c r="P54" s="170">
        <v>0</v>
      </c>
      <c r="Q54" s="170">
        <f>ROUND(E54*P54,5)</f>
        <v>0</v>
      </c>
      <c r="R54" s="170"/>
      <c r="S54" s="170"/>
      <c r="T54" s="171">
        <v>0.27200000000000002</v>
      </c>
      <c r="U54" s="170">
        <f>ROUND(E54*T54,2)</f>
        <v>2.1800000000000002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102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">
      <c r="A55" s="161"/>
      <c r="B55" s="167"/>
      <c r="C55" s="198" t="s">
        <v>129</v>
      </c>
      <c r="D55" s="172"/>
      <c r="E55" s="177">
        <v>8</v>
      </c>
      <c r="F55" s="179"/>
      <c r="G55" s="179"/>
      <c r="H55" s="179"/>
      <c r="I55" s="179"/>
      <c r="J55" s="179"/>
      <c r="K55" s="179"/>
      <c r="L55" s="179"/>
      <c r="M55" s="179"/>
      <c r="N55" s="170"/>
      <c r="O55" s="170"/>
      <c r="P55" s="170"/>
      <c r="Q55" s="170"/>
      <c r="R55" s="170"/>
      <c r="S55" s="170"/>
      <c r="T55" s="171"/>
      <c r="U55" s="170"/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104</v>
      </c>
      <c r="AF55" s="160">
        <v>0</v>
      </c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x14ac:dyDescent="0.2">
      <c r="A56" s="162" t="s">
        <v>97</v>
      </c>
      <c r="B56" s="168" t="s">
        <v>62</v>
      </c>
      <c r="C56" s="199" t="s">
        <v>63</v>
      </c>
      <c r="D56" s="173"/>
      <c r="E56" s="178"/>
      <c r="F56" s="180"/>
      <c r="G56" s="180">
        <f>SUMIF(AE57:AE70,"&lt;&gt;NOR",G57:G70)</f>
        <v>0</v>
      </c>
      <c r="H56" s="180"/>
      <c r="I56" s="180">
        <f>SUM(I57:I70)</f>
        <v>15.84</v>
      </c>
      <c r="J56" s="180"/>
      <c r="K56" s="180">
        <f>SUM(K57:K70)</f>
        <v>559.91</v>
      </c>
      <c r="L56" s="180"/>
      <c r="M56" s="180">
        <f>SUM(M57:M70)</f>
        <v>0</v>
      </c>
      <c r="N56" s="174"/>
      <c r="O56" s="174">
        <f>SUM(O57:O70)</f>
        <v>6.7000000000000002E-4</v>
      </c>
      <c r="P56" s="174"/>
      <c r="Q56" s="174">
        <f>SUM(Q57:Q70)</f>
        <v>2.0999999999999998E-2</v>
      </c>
      <c r="R56" s="174"/>
      <c r="S56" s="174"/>
      <c r="T56" s="175"/>
      <c r="U56" s="174">
        <f>SUM(U57:U70)</f>
        <v>1.58</v>
      </c>
      <c r="AE56" t="s">
        <v>98</v>
      </c>
    </row>
    <row r="57" spans="1:60" outlineLevel="1" x14ac:dyDescent="0.2">
      <c r="A57" s="161">
        <v>20</v>
      </c>
      <c r="B57" s="167" t="s">
        <v>153</v>
      </c>
      <c r="C57" s="197" t="s">
        <v>154</v>
      </c>
      <c r="D57" s="169" t="s">
        <v>155</v>
      </c>
      <c r="E57" s="176">
        <v>2.1000000000000001E-2</v>
      </c>
      <c r="F57" s="179"/>
      <c r="G57" s="179">
        <f>F57*E57</f>
        <v>0</v>
      </c>
      <c r="H57" s="179">
        <v>0</v>
      </c>
      <c r="I57" s="179">
        <f>ROUND(E57*H57,2)</f>
        <v>0</v>
      </c>
      <c r="J57" s="179">
        <v>632</v>
      </c>
      <c r="K57" s="179">
        <f>ROUND(E57*J57,2)</f>
        <v>13.27</v>
      </c>
      <c r="L57" s="179">
        <v>21</v>
      </c>
      <c r="M57" s="179">
        <f>G57*(1+L57/100)</f>
        <v>0</v>
      </c>
      <c r="N57" s="170">
        <v>0</v>
      </c>
      <c r="O57" s="170">
        <f>ROUND(E57*N57,5)</f>
        <v>0</v>
      </c>
      <c r="P57" s="170">
        <v>0</v>
      </c>
      <c r="Q57" s="170">
        <f>ROUND(E57*P57,5)</f>
        <v>0</v>
      </c>
      <c r="R57" s="170"/>
      <c r="S57" s="170"/>
      <c r="T57" s="171">
        <v>0.68799999999999994</v>
      </c>
      <c r="U57" s="170">
        <f>ROUND(E57*T57,2)</f>
        <v>0.01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102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">
      <c r="A58" s="161"/>
      <c r="B58" s="167"/>
      <c r="C58" s="198" t="s">
        <v>156</v>
      </c>
      <c r="D58" s="172"/>
      <c r="E58" s="177">
        <v>2.1000000000000001E-2</v>
      </c>
      <c r="F58" s="179"/>
      <c r="G58" s="179"/>
      <c r="H58" s="179"/>
      <c r="I58" s="179"/>
      <c r="J58" s="179"/>
      <c r="K58" s="179"/>
      <c r="L58" s="179"/>
      <c r="M58" s="179"/>
      <c r="N58" s="170"/>
      <c r="O58" s="170"/>
      <c r="P58" s="170"/>
      <c r="Q58" s="170"/>
      <c r="R58" s="170"/>
      <c r="S58" s="170"/>
      <c r="T58" s="171"/>
      <c r="U58" s="170"/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104</v>
      </c>
      <c r="AF58" s="160">
        <v>0</v>
      </c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">
      <c r="A59" s="161">
        <v>21</v>
      </c>
      <c r="B59" s="167" t="s">
        <v>157</v>
      </c>
      <c r="C59" s="197" t="s">
        <v>158</v>
      </c>
      <c r="D59" s="169" t="s">
        <v>155</v>
      </c>
      <c r="E59" s="176">
        <v>2.1000000000000001E-2</v>
      </c>
      <c r="F59" s="179"/>
      <c r="G59" s="179">
        <f>F59*E59</f>
        <v>0</v>
      </c>
      <c r="H59" s="179">
        <v>0</v>
      </c>
      <c r="I59" s="179">
        <f>ROUND(E59*H59,2)</f>
        <v>0</v>
      </c>
      <c r="J59" s="179">
        <v>576</v>
      </c>
      <c r="K59" s="179">
        <f>ROUND(E59*J59,2)</f>
        <v>12.1</v>
      </c>
      <c r="L59" s="179">
        <v>21</v>
      </c>
      <c r="M59" s="179">
        <f>G59*(1+L59/100)</f>
        <v>0</v>
      </c>
      <c r="N59" s="170">
        <v>0</v>
      </c>
      <c r="O59" s="170">
        <f>ROUND(E59*N59,5)</f>
        <v>0</v>
      </c>
      <c r="P59" s="170">
        <v>0</v>
      </c>
      <c r="Q59" s="170">
        <f>ROUND(E59*P59,5)</f>
        <v>0</v>
      </c>
      <c r="R59" s="170"/>
      <c r="S59" s="170"/>
      <c r="T59" s="171">
        <v>0.68799999999999994</v>
      </c>
      <c r="U59" s="170">
        <f>ROUND(E59*T59,2)</f>
        <v>0.01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102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/>
      <c r="B60" s="167"/>
      <c r="C60" s="198" t="s">
        <v>156</v>
      </c>
      <c r="D60" s="172"/>
      <c r="E60" s="177">
        <v>2.1000000000000001E-2</v>
      </c>
      <c r="F60" s="179"/>
      <c r="G60" s="179"/>
      <c r="H60" s="179"/>
      <c r="I60" s="179"/>
      <c r="J60" s="179"/>
      <c r="K60" s="179"/>
      <c r="L60" s="179"/>
      <c r="M60" s="179"/>
      <c r="N60" s="170"/>
      <c r="O60" s="170"/>
      <c r="P60" s="170"/>
      <c r="Q60" s="170"/>
      <c r="R60" s="170"/>
      <c r="S60" s="170"/>
      <c r="T60" s="171"/>
      <c r="U60" s="170"/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104</v>
      </c>
      <c r="AF60" s="160">
        <v>0</v>
      </c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22</v>
      </c>
      <c r="B61" s="167" t="s">
        <v>159</v>
      </c>
      <c r="C61" s="197" t="s">
        <v>160</v>
      </c>
      <c r="D61" s="169" t="s">
        <v>161</v>
      </c>
      <c r="E61" s="176">
        <v>2</v>
      </c>
      <c r="F61" s="179"/>
      <c r="G61" s="179">
        <f>F61*E61</f>
        <v>0</v>
      </c>
      <c r="H61" s="179">
        <v>0</v>
      </c>
      <c r="I61" s="179">
        <f>ROUND(E61*H61,2)</f>
        <v>0</v>
      </c>
      <c r="J61" s="179">
        <v>127.5</v>
      </c>
      <c r="K61" s="179">
        <f>ROUND(E61*J61,2)</f>
        <v>255</v>
      </c>
      <c r="L61" s="179">
        <v>21</v>
      </c>
      <c r="M61" s="179">
        <f>G61*(1+L61/100)</f>
        <v>0</v>
      </c>
      <c r="N61" s="170">
        <v>0</v>
      </c>
      <c r="O61" s="170">
        <f>ROUND(E61*N61,5)</f>
        <v>0</v>
      </c>
      <c r="P61" s="170">
        <v>8.0000000000000002E-3</v>
      </c>
      <c r="Q61" s="170">
        <f>ROUND(E61*P61,5)</f>
        <v>1.6E-2</v>
      </c>
      <c r="R61" s="170"/>
      <c r="S61" s="170"/>
      <c r="T61" s="171">
        <v>0.51200000000000001</v>
      </c>
      <c r="U61" s="170">
        <f>ROUND(E61*T61,2)</f>
        <v>1.02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102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/>
      <c r="B62" s="167"/>
      <c r="C62" s="198" t="s">
        <v>162</v>
      </c>
      <c r="D62" s="172"/>
      <c r="E62" s="177">
        <v>2</v>
      </c>
      <c r="F62" s="179"/>
      <c r="G62" s="179"/>
      <c r="H62" s="179"/>
      <c r="I62" s="179"/>
      <c r="J62" s="179"/>
      <c r="K62" s="179"/>
      <c r="L62" s="179"/>
      <c r="M62" s="179"/>
      <c r="N62" s="170"/>
      <c r="O62" s="170"/>
      <c r="P62" s="170"/>
      <c r="Q62" s="170"/>
      <c r="R62" s="170"/>
      <c r="S62" s="170"/>
      <c r="T62" s="171"/>
      <c r="U62" s="170"/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104</v>
      </c>
      <c r="AF62" s="160">
        <v>0</v>
      </c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>
        <v>23</v>
      </c>
      <c r="B63" s="167" t="s">
        <v>163</v>
      </c>
      <c r="C63" s="197" t="s">
        <v>164</v>
      </c>
      <c r="D63" s="169" t="s">
        <v>161</v>
      </c>
      <c r="E63" s="176">
        <v>3</v>
      </c>
      <c r="F63" s="179"/>
      <c r="G63" s="179">
        <f>F63*E63</f>
        <v>0</v>
      </c>
      <c r="H63" s="179">
        <v>0</v>
      </c>
      <c r="I63" s="179">
        <f>ROUND(E63*H63,2)</f>
        <v>0</v>
      </c>
      <c r="J63" s="179">
        <v>14.3</v>
      </c>
      <c r="K63" s="179">
        <f>ROUND(E63*J63,2)</f>
        <v>42.9</v>
      </c>
      <c r="L63" s="179">
        <v>21</v>
      </c>
      <c r="M63" s="179">
        <f>G63*(1+L63/100)</f>
        <v>0</v>
      </c>
      <c r="N63" s="170">
        <v>0</v>
      </c>
      <c r="O63" s="170">
        <f>ROUND(E63*N63,5)</f>
        <v>0</v>
      </c>
      <c r="P63" s="170">
        <v>1E-3</v>
      </c>
      <c r="Q63" s="170">
        <f>ROUND(E63*P63,5)</f>
        <v>3.0000000000000001E-3</v>
      </c>
      <c r="R63" s="170"/>
      <c r="S63" s="170"/>
      <c r="T63" s="171">
        <v>6.4000000000000001E-2</v>
      </c>
      <c r="U63" s="170">
        <f>ROUND(E63*T63,2)</f>
        <v>0.19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102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">
      <c r="A64" s="161"/>
      <c r="B64" s="167"/>
      <c r="C64" s="198" t="s">
        <v>165</v>
      </c>
      <c r="D64" s="172"/>
      <c r="E64" s="177">
        <v>3</v>
      </c>
      <c r="F64" s="179"/>
      <c r="G64" s="179"/>
      <c r="H64" s="179"/>
      <c r="I64" s="179"/>
      <c r="J64" s="179"/>
      <c r="K64" s="179"/>
      <c r="L64" s="179"/>
      <c r="M64" s="179"/>
      <c r="N64" s="170"/>
      <c r="O64" s="170"/>
      <c r="P64" s="170"/>
      <c r="Q64" s="170"/>
      <c r="R64" s="170"/>
      <c r="S64" s="170"/>
      <c r="T64" s="171"/>
      <c r="U64" s="170"/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104</v>
      </c>
      <c r="AF64" s="160">
        <v>0</v>
      </c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>
        <v>24</v>
      </c>
      <c r="B65" s="167" t="s">
        <v>166</v>
      </c>
      <c r="C65" s="197" t="s">
        <v>167</v>
      </c>
      <c r="D65" s="169" t="s">
        <v>161</v>
      </c>
      <c r="E65" s="176">
        <v>1</v>
      </c>
      <c r="F65" s="179"/>
      <c r="G65" s="179">
        <f>F65*E65</f>
        <v>0</v>
      </c>
      <c r="H65" s="179">
        <v>15.84</v>
      </c>
      <c r="I65" s="179">
        <f>ROUND(E65*H65,2)</f>
        <v>15.84</v>
      </c>
      <c r="J65" s="179">
        <v>81.66</v>
      </c>
      <c r="K65" s="179">
        <f>ROUND(E65*J65,2)</f>
        <v>81.66</v>
      </c>
      <c r="L65" s="179">
        <v>21</v>
      </c>
      <c r="M65" s="179">
        <f>G65*(1+L65/100)</f>
        <v>0</v>
      </c>
      <c r="N65" s="170">
        <v>6.7000000000000002E-4</v>
      </c>
      <c r="O65" s="170">
        <f>ROUND(E65*N65,5)</f>
        <v>6.7000000000000002E-4</v>
      </c>
      <c r="P65" s="170">
        <v>2E-3</v>
      </c>
      <c r="Q65" s="170">
        <f>ROUND(E65*P65,5)</f>
        <v>2E-3</v>
      </c>
      <c r="R65" s="170"/>
      <c r="S65" s="170"/>
      <c r="T65" s="171">
        <v>0.35</v>
      </c>
      <c r="U65" s="170">
        <f>ROUND(E65*T65,2)</f>
        <v>0.35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102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">
      <c r="A66" s="161"/>
      <c r="B66" s="167"/>
      <c r="C66" s="198" t="s">
        <v>56</v>
      </c>
      <c r="D66" s="172"/>
      <c r="E66" s="177">
        <v>1</v>
      </c>
      <c r="F66" s="179"/>
      <c r="G66" s="179"/>
      <c r="H66" s="179"/>
      <c r="I66" s="179"/>
      <c r="J66" s="179"/>
      <c r="K66" s="179"/>
      <c r="L66" s="179"/>
      <c r="M66" s="179"/>
      <c r="N66" s="170"/>
      <c r="O66" s="170"/>
      <c r="P66" s="170"/>
      <c r="Q66" s="170"/>
      <c r="R66" s="170"/>
      <c r="S66" s="170"/>
      <c r="T66" s="171"/>
      <c r="U66" s="170"/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104</v>
      </c>
      <c r="AF66" s="160">
        <v>0</v>
      </c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">
      <c r="A67" s="161">
        <v>25</v>
      </c>
      <c r="B67" s="167" t="s">
        <v>168</v>
      </c>
      <c r="C67" s="197" t="s">
        <v>169</v>
      </c>
      <c r="D67" s="169" t="s">
        <v>155</v>
      </c>
      <c r="E67" s="176">
        <v>0.96860000000000002</v>
      </c>
      <c r="F67" s="179"/>
      <c r="G67" s="179">
        <f>F67*E67</f>
        <v>0</v>
      </c>
      <c r="H67" s="179">
        <v>0</v>
      </c>
      <c r="I67" s="179">
        <f>ROUND(E67*H67,2)</f>
        <v>0</v>
      </c>
      <c r="J67" s="179">
        <v>160</v>
      </c>
      <c r="K67" s="179">
        <f>ROUND(E67*J67,2)</f>
        <v>154.97999999999999</v>
      </c>
      <c r="L67" s="179">
        <v>21</v>
      </c>
      <c r="M67" s="179">
        <f>G67*(1+L67/100)</f>
        <v>0</v>
      </c>
      <c r="N67" s="170">
        <v>0</v>
      </c>
      <c r="O67" s="170">
        <f>ROUND(E67*N67,5)</f>
        <v>0</v>
      </c>
      <c r="P67" s="170">
        <v>0</v>
      </c>
      <c r="Q67" s="170">
        <f>ROUND(E67*P67,5)</f>
        <v>0</v>
      </c>
      <c r="R67" s="170"/>
      <c r="S67" s="170"/>
      <c r="T67" s="171">
        <v>0</v>
      </c>
      <c r="U67" s="170">
        <f>ROUND(E67*T67,2)</f>
        <v>0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102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/>
      <c r="B68" s="167"/>
      <c r="C68" s="198" t="s">
        <v>170</v>
      </c>
      <c r="D68" s="172"/>
      <c r="E68" s="177">
        <v>0.11</v>
      </c>
      <c r="F68" s="179"/>
      <c r="G68" s="179"/>
      <c r="H68" s="179"/>
      <c r="I68" s="179"/>
      <c r="J68" s="179"/>
      <c r="K68" s="179"/>
      <c r="L68" s="179"/>
      <c r="M68" s="179"/>
      <c r="N68" s="170"/>
      <c r="O68" s="170"/>
      <c r="P68" s="170"/>
      <c r="Q68" s="170"/>
      <c r="R68" s="170"/>
      <c r="S68" s="170"/>
      <c r="T68" s="171"/>
      <c r="U68" s="170"/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104</v>
      </c>
      <c r="AF68" s="160">
        <v>0</v>
      </c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/>
      <c r="B69" s="167"/>
      <c r="C69" s="198" t="s">
        <v>171</v>
      </c>
      <c r="D69" s="172"/>
      <c r="E69" s="177">
        <v>0.63859999999999995</v>
      </c>
      <c r="F69" s="179"/>
      <c r="G69" s="179"/>
      <c r="H69" s="179"/>
      <c r="I69" s="179"/>
      <c r="J69" s="179"/>
      <c r="K69" s="179"/>
      <c r="L69" s="179"/>
      <c r="M69" s="179"/>
      <c r="N69" s="170"/>
      <c r="O69" s="170"/>
      <c r="P69" s="170"/>
      <c r="Q69" s="170"/>
      <c r="R69" s="170"/>
      <c r="S69" s="170"/>
      <c r="T69" s="171"/>
      <c r="U69" s="170"/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104</v>
      </c>
      <c r="AF69" s="160">
        <v>0</v>
      </c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/>
      <c r="B70" s="167"/>
      <c r="C70" s="198" t="s">
        <v>172</v>
      </c>
      <c r="D70" s="172"/>
      <c r="E70" s="177">
        <v>0.22</v>
      </c>
      <c r="F70" s="179"/>
      <c r="G70" s="179"/>
      <c r="H70" s="179"/>
      <c r="I70" s="179"/>
      <c r="J70" s="179"/>
      <c r="K70" s="179"/>
      <c r="L70" s="179"/>
      <c r="M70" s="179"/>
      <c r="N70" s="170"/>
      <c r="O70" s="170"/>
      <c r="P70" s="170"/>
      <c r="Q70" s="170"/>
      <c r="R70" s="170"/>
      <c r="S70" s="170"/>
      <c r="T70" s="171"/>
      <c r="U70" s="170"/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104</v>
      </c>
      <c r="AF70" s="160">
        <v>0</v>
      </c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x14ac:dyDescent="0.2">
      <c r="A71" s="162" t="s">
        <v>97</v>
      </c>
      <c r="B71" s="168" t="s">
        <v>64</v>
      </c>
      <c r="C71" s="199" t="s">
        <v>65</v>
      </c>
      <c r="D71" s="173"/>
      <c r="E71" s="178"/>
      <c r="F71" s="180"/>
      <c r="G71" s="180">
        <f>SUMIF(AE72:AE73,"&lt;&gt;NOR",G72:G73)</f>
        <v>0</v>
      </c>
      <c r="H71" s="180"/>
      <c r="I71" s="180">
        <f>SUM(I72:I73)</f>
        <v>0</v>
      </c>
      <c r="J71" s="180"/>
      <c r="K71" s="180">
        <f>SUM(K72:K73)</f>
        <v>894.12</v>
      </c>
      <c r="L71" s="180"/>
      <c r="M71" s="180">
        <f>SUM(M72:M73)</f>
        <v>0</v>
      </c>
      <c r="N71" s="174"/>
      <c r="O71" s="174">
        <f>SUM(O72:O73)</f>
        <v>0</v>
      </c>
      <c r="P71" s="174"/>
      <c r="Q71" s="174">
        <f>SUM(Q72:Q73)</f>
        <v>0</v>
      </c>
      <c r="R71" s="174"/>
      <c r="S71" s="174"/>
      <c r="T71" s="175"/>
      <c r="U71" s="174">
        <f>SUM(U72:U73)</f>
        <v>0</v>
      </c>
      <c r="AE71" t="s">
        <v>98</v>
      </c>
    </row>
    <row r="72" spans="1:60" outlineLevel="1" x14ac:dyDescent="0.2">
      <c r="A72" s="161">
        <v>26</v>
      </c>
      <c r="B72" s="167" t="s">
        <v>58</v>
      </c>
      <c r="C72" s="197" t="s">
        <v>173</v>
      </c>
      <c r="D72" s="169" t="s">
        <v>155</v>
      </c>
      <c r="E72" s="176">
        <v>15.577</v>
      </c>
      <c r="F72" s="179"/>
      <c r="G72" s="179">
        <f>F72*E72</f>
        <v>0</v>
      </c>
      <c r="H72" s="179">
        <v>0</v>
      </c>
      <c r="I72" s="179">
        <f>ROUND(E72*H72,2)</f>
        <v>0</v>
      </c>
      <c r="J72" s="179">
        <v>57.4</v>
      </c>
      <c r="K72" s="179">
        <f>ROUND(E72*J72,2)</f>
        <v>894.12</v>
      </c>
      <c r="L72" s="179">
        <v>21</v>
      </c>
      <c r="M72" s="179">
        <f>G72*(1+L72/100)</f>
        <v>0</v>
      </c>
      <c r="N72" s="170">
        <v>0</v>
      </c>
      <c r="O72" s="170">
        <f>ROUND(E72*N72,5)</f>
        <v>0</v>
      </c>
      <c r="P72" s="170">
        <v>0</v>
      </c>
      <c r="Q72" s="170">
        <f>ROUND(E72*P72,5)</f>
        <v>0</v>
      </c>
      <c r="R72" s="170"/>
      <c r="S72" s="170"/>
      <c r="T72" s="171">
        <v>0</v>
      </c>
      <c r="U72" s="170">
        <f>ROUND(E72*T72,2)</f>
        <v>0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102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/>
      <c r="B73" s="167"/>
      <c r="C73" s="198" t="s">
        <v>174</v>
      </c>
      <c r="D73" s="172"/>
      <c r="E73" s="177">
        <v>15.577</v>
      </c>
      <c r="F73" s="179"/>
      <c r="G73" s="179"/>
      <c r="H73" s="179"/>
      <c r="I73" s="179"/>
      <c r="J73" s="179"/>
      <c r="K73" s="179"/>
      <c r="L73" s="179"/>
      <c r="M73" s="179"/>
      <c r="N73" s="170"/>
      <c r="O73" s="170"/>
      <c r="P73" s="170"/>
      <c r="Q73" s="170"/>
      <c r="R73" s="170"/>
      <c r="S73" s="170"/>
      <c r="T73" s="171"/>
      <c r="U73" s="170"/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104</v>
      </c>
      <c r="AF73" s="160">
        <v>0</v>
      </c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x14ac:dyDescent="0.2">
      <c r="A74" s="162" t="s">
        <v>97</v>
      </c>
      <c r="B74" s="168" t="s">
        <v>66</v>
      </c>
      <c r="C74" s="199" t="s">
        <v>67</v>
      </c>
      <c r="D74" s="173"/>
      <c r="E74" s="178"/>
      <c r="F74" s="180"/>
      <c r="G74" s="180">
        <f>SUMIF(AE75:AE76,"&lt;&gt;NOR",G75:G76)</f>
        <v>0</v>
      </c>
      <c r="H74" s="180"/>
      <c r="I74" s="180">
        <f>SUM(I75:I76)</f>
        <v>0</v>
      </c>
      <c r="J74" s="180"/>
      <c r="K74" s="180">
        <f>SUM(K75:K76)</f>
        <v>1300</v>
      </c>
      <c r="L74" s="180"/>
      <c r="M74" s="180">
        <f>SUM(M75:M76)</f>
        <v>0</v>
      </c>
      <c r="N74" s="174"/>
      <c r="O74" s="174">
        <f>SUM(O75:O76)</f>
        <v>0</v>
      </c>
      <c r="P74" s="174"/>
      <c r="Q74" s="174">
        <f>SUM(Q75:Q76)</f>
        <v>0</v>
      </c>
      <c r="R74" s="174"/>
      <c r="S74" s="174"/>
      <c r="T74" s="175"/>
      <c r="U74" s="174">
        <f>SUM(U75:U76)</f>
        <v>0</v>
      </c>
      <c r="AE74" t="s">
        <v>98</v>
      </c>
    </row>
    <row r="75" spans="1:60" outlineLevel="1" x14ac:dyDescent="0.2">
      <c r="A75" s="161">
        <v>27</v>
      </c>
      <c r="B75" s="167" t="s">
        <v>175</v>
      </c>
      <c r="C75" s="197" t="s">
        <v>176</v>
      </c>
      <c r="D75" s="169" t="s">
        <v>127</v>
      </c>
      <c r="E75" s="176">
        <v>30</v>
      </c>
      <c r="F75" s="179"/>
      <c r="G75" s="179">
        <f t="shared" ref="G75:G76" si="0">F75*E75</f>
        <v>0</v>
      </c>
      <c r="H75" s="179">
        <v>0</v>
      </c>
      <c r="I75" s="179">
        <f>ROUND(E75*H75,2)</f>
        <v>0</v>
      </c>
      <c r="J75" s="179">
        <v>35</v>
      </c>
      <c r="K75" s="179">
        <f>ROUND(E75*J75,2)</f>
        <v>1050</v>
      </c>
      <c r="L75" s="179">
        <v>21</v>
      </c>
      <c r="M75" s="179">
        <f>G75*(1+L75/100)</f>
        <v>0</v>
      </c>
      <c r="N75" s="170">
        <v>0</v>
      </c>
      <c r="O75" s="170">
        <f>ROUND(E75*N75,5)</f>
        <v>0</v>
      </c>
      <c r="P75" s="170">
        <v>0</v>
      </c>
      <c r="Q75" s="170">
        <f>ROUND(E75*P75,5)</f>
        <v>0</v>
      </c>
      <c r="R75" s="170"/>
      <c r="S75" s="170"/>
      <c r="T75" s="171">
        <v>0</v>
      </c>
      <c r="U75" s="170">
        <f>ROUND(E75*T75,2)</f>
        <v>0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102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">
      <c r="A76" s="161">
        <v>28</v>
      </c>
      <c r="B76" s="167" t="s">
        <v>177</v>
      </c>
      <c r="C76" s="197" t="s">
        <v>178</v>
      </c>
      <c r="D76" s="169" t="s">
        <v>179</v>
      </c>
      <c r="E76" s="176">
        <v>1</v>
      </c>
      <c r="F76" s="179"/>
      <c r="G76" s="179">
        <f t="shared" si="0"/>
        <v>0</v>
      </c>
      <c r="H76" s="179">
        <v>0</v>
      </c>
      <c r="I76" s="179">
        <f>ROUND(E76*H76,2)</f>
        <v>0</v>
      </c>
      <c r="J76" s="179">
        <v>250</v>
      </c>
      <c r="K76" s="179">
        <f>ROUND(E76*J76,2)</f>
        <v>250</v>
      </c>
      <c r="L76" s="179">
        <v>21</v>
      </c>
      <c r="M76" s="179">
        <f>G76*(1+L76/100)</f>
        <v>0</v>
      </c>
      <c r="N76" s="170">
        <v>0</v>
      </c>
      <c r="O76" s="170">
        <f>ROUND(E76*N76,5)</f>
        <v>0</v>
      </c>
      <c r="P76" s="170">
        <v>0</v>
      </c>
      <c r="Q76" s="170">
        <f>ROUND(E76*P76,5)</f>
        <v>0</v>
      </c>
      <c r="R76" s="170"/>
      <c r="S76" s="170"/>
      <c r="T76" s="171">
        <v>0</v>
      </c>
      <c r="U76" s="170">
        <f>ROUND(E76*T76,2)</f>
        <v>0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102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x14ac:dyDescent="0.2">
      <c r="A77" s="162" t="s">
        <v>97</v>
      </c>
      <c r="B77" s="168" t="s">
        <v>68</v>
      </c>
      <c r="C77" s="199" t="s">
        <v>69</v>
      </c>
      <c r="D77" s="173"/>
      <c r="E77" s="178"/>
      <c r="F77" s="180"/>
      <c r="G77" s="180">
        <f>SUMIF(AE78:AE101,"&lt;&gt;NOR",G78:G101)</f>
        <v>0</v>
      </c>
      <c r="H77" s="180"/>
      <c r="I77" s="180">
        <f>SUM(I78:I101)</f>
        <v>4082.7900000000004</v>
      </c>
      <c r="J77" s="180"/>
      <c r="K77" s="180">
        <f>SUM(K78:K101)</f>
        <v>41811.440000000002</v>
      </c>
      <c r="L77" s="180"/>
      <c r="M77" s="180">
        <f>SUM(M78:M101)</f>
        <v>0</v>
      </c>
      <c r="N77" s="174"/>
      <c r="O77" s="174">
        <f>SUM(O78:O101)</f>
        <v>0.11216</v>
      </c>
      <c r="P77" s="174"/>
      <c r="Q77" s="174">
        <f>SUM(Q78:Q101)</f>
        <v>0</v>
      </c>
      <c r="R77" s="174"/>
      <c r="S77" s="174"/>
      <c r="T77" s="175"/>
      <c r="U77" s="174">
        <f>SUM(U78:U101)</f>
        <v>36.82</v>
      </c>
      <c r="AE77" t="s">
        <v>98</v>
      </c>
    </row>
    <row r="78" spans="1:60" outlineLevel="1" x14ac:dyDescent="0.2">
      <c r="A78" s="161">
        <v>29</v>
      </c>
      <c r="B78" s="167" t="s">
        <v>56</v>
      </c>
      <c r="C78" s="197" t="s">
        <v>180</v>
      </c>
      <c r="D78" s="169" t="s">
        <v>179</v>
      </c>
      <c r="E78" s="176">
        <v>1</v>
      </c>
      <c r="F78" s="179"/>
      <c r="G78" s="179">
        <f t="shared" ref="G78:G82" si="1">F78*E78</f>
        <v>0</v>
      </c>
      <c r="H78" s="179">
        <v>0</v>
      </c>
      <c r="I78" s="179">
        <f>ROUND(E78*H78,2)</f>
        <v>0</v>
      </c>
      <c r="J78" s="179">
        <v>1500</v>
      </c>
      <c r="K78" s="179">
        <f>ROUND(E78*J78,2)</f>
        <v>1500</v>
      </c>
      <c r="L78" s="179">
        <v>21</v>
      </c>
      <c r="M78" s="179">
        <f>G78*(1+L78/100)</f>
        <v>0</v>
      </c>
      <c r="N78" s="170">
        <v>0</v>
      </c>
      <c r="O78" s="170">
        <f>ROUND(E78*N78,5)</f>
        <v>0</v>
      </c>
      <c r="P78" s="170">
        <v>0</v>
      </c>
      <c r="Q78" s="170">
        <f>ROUND(E78*P78,5)</f>
        <v>0</v>
      </c>
      <c r="R78" s="170"/>
      <c r="S78" s="170"/>
      <c r="T78" s="171">
        <v>0</v>
      </c>
      <c r="U78" s="170">
        <f>ROUND(E78*T78,2)</f>
        <v>0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102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ht="22.5" outlineLevel="1" x14ac:dyDescent="0.2">
      <c r="A79" s="161">
        <v>30</v>
      </c>
      <c r="B79" s="167" t="s">
        <v>181</v>
      </c>
      <c r="C79" s="197" t="s">
        <v>182</v>
      </c>
      <c r="D79" s="169" t="s">
        <v>161</v>
      </c>
      <c r="E79" s="176">
        <v>1</v>
      </c>
      <c r="F79" s="179"/>
      <c r="G79" s="179">
        <f t="shared" si="1"/>
        <v>0</v>
      </c>
      <c r="H79" s="179">
        <v>12.03</v>
      </c>
      <c r="I79" s="179">
        <f>ROUND(E79*H79,2)</f>
        <v>12.03</v>
      </c>
      <c r="J79" s="179">
        <v>1218.97</v>
      </c>
      <c r="K79" s="179">
        <f>ROUND(E79*J79,2)</f>
        <v>1218.97</v>
      </c>
      <c r="L79" s="179">
        <v>21</v>
      </c>
      <c r="M79" s="179">
        <f>G79*(1+L79/100)</f>
        <v>0</v>
      </c>
      <c r="N79" s="170">
        <v>9.1400000000000006E-3</v>
      </c>
      <c r="O79" s="170">
        <f>ROUND(E79*N79,5)</f>
        <v>9.1400000000000006E-3</v>
      </c>
      <c r="P79" s="170">
        <v>0</v>
      </c>
      <c r="Q79" s="170">
        <f>ROUND(E79*P79,5)</f>
        <v>0</v>
      </c>
      <c r="R79" s="170"/>
      <c r="S79" s="170"/>
      <c r="T79" s="171">
        <v>4.4749999999999996</v>
      </c>
      <c r="U79" s="170">
        <f>ROUND(E79*T79,2)</f>
        <v>4.4800000000000004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102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ht="22.5" outlineLevel="1" x14ac:dyDescent="0.2">
      <c r="A80" s="161">
        <v>31</v>
      </c>
      <c r="B80" s="167" t="s">
        <v>183</v>
      </c>
      <c r="C80" s="197" t="s">
        <v>184</v>
      </c>
      <c r="D80" s="169" t="s">
        <v>161</v>
      </c>
      <c r="E80" s="176">
        <v>1</v>
      </c>
      <c r="F80" s="179"/>
      <c r="G80" s="179">
        <f t="shared" si="1"/>
        <v>0</v>
      </c>
      <c r="H80" s="179">
        <v>10.61</v>
      </c>
      <c r="I80" s="179">
        <f>ROUND(E80*H80,2)</f>
        <v>10.61</v>
      </c>
      <c r="J80" s="179">
        <v>2209.39</v>
      </c>
      <c r="K80" s="179">
        <f>ROUND(E80*J80,2)</f>
        <v>2209.39</v>
      </c>
      <c r="L80" s="179">
        <v>21</v>
      </c>
      <c r="M80" s="179">
        <f>G80*(1+L80/100)</f>
        <v>0</v>
      </c>
      <c r="N80" s="170">
        <v>8.1600000000000006E-3</v>
      </c>
      <c r="O80" s="170">
        <f>ROUND(E80*N80,5)</f>
        <v>8.1600000000000006E-3</v>
      </c>
      <c r="P80" s="170">
        <v>0</v>
      </c>
      <c r="Q80" s="170">
        <f>ROUND(E80*P80,5)</f>
        <v>0</v>
      </c>
      <c r="R80" s="170"/>
      <c r="S80" s="170"/>
      <c r="T80" s="171">
        <v>8.3569999999999993</v>
      </c>
      <c r="U80" s="170">
        <f>ROUND(E80*T80,2)</f>
        <v>8.36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102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ht="22.5" outlineLevel="1" x14ac:dyDescent="0.2">
      <c r="A81" s="161">
        <v>32</v>
      </c>
      <c r="B81" s="167" t="s">
        <v>185</v>
      </c>
      <c r="C81" s="197" t="s">
        <v>186</v>
      </c>
      <c r="D81" s="169" t="s">
        <v>161</v>
      </c>
      <c r="E81" s="176">
        <v>1</v>
      </c>
      <c r="F81" s="179"/>
      <c r="G81" s="179">
        <f t="shared" si="1"/>
        <v>0</v>
      </c>
      <c r="H81" s="179">
        <v>7.27</v>
      </c>
      <c r="I81" s="179">
        <f>ROUND(E81*H81,2)</f>
        <v>7.27</v>
      </c>
      <c r="J81" s="179">
        <v>1141.73</v>
      </c>
      <c r="K81" s="179">
        <f>ROUND(E81*J81,2)</f>
        <v>1141.73</v>
      </c>
      <c r="L81" s="179">
        <v>21</v>
      </c>
      <c r="M81" s="179">
        <f>G81*(1+L81/100)</f>
        <v>0</v>
      </c>
      <c r="N81" s="170">
        <v>5.8700000000000002E-3</v>
      </c>
      <c r="O81" s="170">
        <f>ROUND(E81*N81,5)</f>
        <v>5.8700000000000002E-3</v>
      </c>
      <c r="P81" s="170">
        <v>0</v>
      </c>
      <c r="Q81" s="170">
        <f>ROUND(E81*P81,5)</f>
        <v>0</v>
      </c>
      <c r="R81" s="170"/>
      <c r="S81" s="170"/>
      <c r="T81" s="171">
        <v>4.3360000000000003</v>
      </c>
      <c r="U81" s="170">
        <f>ROUND(E81*T81,2)</f>
        <v>4.34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102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ht="22.5" outlineLevel="1" x14ac:dyDescent="0.2">
      <c r="A82" s="161">
        <v>33</v>
      </c>
      <c r="B82" s="167" t="s">
        <v>187</v>
      </c>
      <c r="C82" s="197" t="s">
        <v>188</v>
      </c>
      <c r="D82" s="169" t="s">
        <v>161</v>
      </c>
      <c r="E82" s="176">
        <v>5</v>
      </c>
      <c r="F82" s="179"/>
      <c r="G82" s="179">
        <f t="shared" si="1"/>
        <v>0</v>
      </c>
      <c r="H82" s="179">
        <v>4.2300000000000004</v>
      </c>
      <c r="I82" s="179">
        <f>ROUND(E82*H82,2)</f>
        <v>21.15</v>
      </c>
      <c r="J82" s="179">
        <v>617.77</v>
      </c>
      <c r="K82" s="179">
        <f>ROUND(E82*J82,2)</f>
        <v>3088.85</v>
      </c>
      <c r="L82" s="179">
        <v>21</v>
      </c>
      <c r="M82" s="179">
        <f>G82*(1+L82/100)</f>
        <v>0</v>
      </c>
      <c r="N82" s="170">
        <v>3.7599999999999999E-3</v>
      </c>
      <c r="O82" s="170">
        <f>ROUND(E82*N82,5)</f>
        <v>1.8800000000000001E-2</v>
      </c>
      <c r="P82" s="170">
        <v>0</v>
      </c>
      <c r="Q82" s="170">
        <f>ROUND(E82*P82,5)</f>
        <v>0</v>
      </c>
      <c r="R82" s="170"/>
      <c r="S82" s="170"/>
      <c r="T82" s="171">
        <v>2.335</v>
      </c>
      <c r="U82" s="170">
        <f>ROUND(E82*T82,2)</f>
        <v>11.68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102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/>
      <c r="B83" s="167"/>
      <c r="C83" s="198" t="s">
        <v>58</v>
      </c>
      <c r="D83" s="172"/>
      <c r="E83" s="177">
        <v>5</v>
      </c>
      <c r="F83" s="179"/>
      <c r="G83" s="179"/>
      <c r="H83" s="179"/>
      <c r="I83" s="179"/>
      <c r="J83" s="179"/>
      <c r="K83" s="179"/>
      <c r="L83" s="179"/>
      <c r="M83" s="179"/>
      <c r="N83" s="170"/>
      <c r="O83" s="170"/>
      <c r="P83" s="170"/>
      <c r="Q83" s="170"/>
      <c r="R83" s="170"/>
      <c r="S83" s="170"/>
      <c r="T83" s="171"/>
      <c r="U83" s="170"/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104</v>
      </c>
      <c r="AF83" s="160">
        <v>0</v>
      </c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">
      <c r="A84" s="161">
        <v>34</v>
      </c>
      <c r="B84" s="167" t="s">
        <v>162</v>
      </c>
      <c r="C84" s="197" t="s">
        <v>189</v>
      </c>
      <c r="D84" s="169" t="s">
        <v>127</v>
      </c>
      <c r="E84" s="176">
        <v>91.6</v>
      </c>
      <c r="F84" s="179"/>
      <c r="G84" s="179">
        <f t="shared" ref="G84:G85" si="2">F84*E84</f>
        <v>0</v>
      </c>
      <c r="H84" s="179">
        <v>0</v>
      </c>
      <c r="I84" s="179">
        <f>ROUND(E84*H84,2)</f>
        <v>0</v>
      </c>
      <c r="J84" s="179">
        <v>75</v>
      </c>
      <c r="K84" s="179">
        <f>ROUND(E84*J84,2)</f>
        <v>6870</v>
      </c>
      <c r="L84" s="179">
        <v>21</v>
      </c>
      <c r="M84" s="179">
        <f>G84*(1+L84/100)</f>
        <v>0</v>
      </c>
      <c r="N84" s="170">
        <v>0</v>
      </c>
      <c r="O84" s="170">
        <f>ROUND(E84*N84,5)</f>
        <v>0</v>
      </c>
      <c r="P84" s="170">
        <v>0</v>
      </c>
      <c r="Q84" s="170">
        <f>ROUND(E84*P84,5)</f>
        <v>0</v>
      </c>
      <c r="R84" s="170"/>
      <c r="S84" s="170"/>
      <c r="T84" s="171">
        <v>0</v>
      </c>
      <c r="U84" s="170">
        <f>ROUND(E84*T84,2)</f>
        <v>0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102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">
      <c r="A85" s="161">
        <v>35</v>
      </c>
      <c r="B85" s="167" t="s">
        <v>190</v>
      </c>
      <c r="C85" s="197" t="s">
        <v>191</v>
      </c>
      <c r="D85" s="169" t="s">
        <v>127</v>
      </c>
      <c r="E85" s="176">
        <v>91.6</v>
      </c>
      <c r="F85" s="179"/>
      <c r="G85" s="179">
        <f t="shared" si="2"/>
        <v>0</v>
      </c>
      <c r="H85" s="179">
        <v>3.85</v>
      </c>
      <c r="I85" s="179">
        <f>ROUND(E85*H85,2)</f>
        <v>352.66</v>
      </c>
      <c r="J85" s="179">
        <v>6.0500000000000007</v>
      </c>
      <c r="K85" s="179">
        <f>ROUND(E85*J85,2)</f>
        <v>554.17999999999995</v>
      </c>
      <c r="L85" s="179">
        <v>21</v>
      </c>
      <c r="M85" s="179">
        <f>G85*(1+L85/100)</f>
        <v>0</v>
      </c>
      <c r="N85" s="170">
        <v>6.0000000000000002E-5</v>
      </c>
      <c r="O85" s="170">
        <f>ROUND(E85*N85,5)</f>
        <v>5.4999999999999997E-3</v>
      </c>
      <c r="P85" s="170">
        <v>0</v>
      </c>
      <c r="Q85" s="170">
        <f>ROUND(E85*P85,5)</f>
        <v>0</v>
      </c>
      <c r="R85" s="170"/>
      <c r="S85" s="170"/>
      <c r="T85" s="171">
        <v>2.5999999999999999E-2</v>
      </c>
      <c r="U85" s="170">
        <f>ROUND(E85*T85,2)</f>
        <v>2.38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102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/>
      <c r="B86" s="167"/>
      <c r="C86" s="198" t="s">
        <v>192</v>
      </c>
      <c r="D86" s="172"/>
      <c r="E86" s="177">
        <v>3.5</v>
      </c>
      <c r="F86" s="179"/>
      <c r="G86" s="179"/>
      <c r="H86" s="179"/>
      <c r="I86" s="179"/>
      <c r="J86" s="179"/>
      <c r="K86" s="179"/>
      <c r="L86" s="179"/>
      <c r="M86" s="179"/>
      <c r="N86" s="170"/>
      <c r="O86" s="170"/>
      <c r="P86" s="170"/>
      <c r="Q86" s="170"/>
      <c r="R86" s="170"/>
      <c r="S86" s="170"/>
      <c r="T86" s="171"/>
      <c r="U86" s="170"/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104</v>
      </c>
      <c r="AF86" s="160">
        <v>0</v>
      </c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">
      <c r="A87" s="161"/>
      <c r="B87" s="167"/>
      <c r="C87" s="198" t="s">
        <v>193</v>
      </c>
      <c r="D87" s="172"/>
      <c r="E87" s="177">
        <v>14.6</v>
      </c>
      <c r="F87" s="179"/>
      <c r="G87" s="179"/>
      <c r="H87" s="179"/>
      <c r="I87" s="179"/>
      <c r="J87" s="179"/>
      <c r="K87" s="179"/>
      <c r="L87" s="179"/>
      <c r="M87" s="179"/>
      <c r="N87" s="170"/>
      <c r="O87" s="170"/>
      <c r="P87" s="170"/>
      <c r="Q87" s="170"/>
      <c r="R87" s="170"/>
      <c r="S87" s="170"/>
      <c r="T87" s="171"/>
      <c r="U87" s="170"/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104</v>
      </c>
      <c r="AF87" s="160">
        <v>0</v>
      </c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">
      <c r="A88" s="161"/>
      <c r="B88" s="167"/>
      <c r="C88" s="198" t="s">
        <v>194</v>
      </c>
      <c r="D88" s="172"/>
      <c r="E88" s="177">
        <v>9.1</v>
      </c>
      <c r="F88" s="179"/>
      <c r="G88" s="179"/>
      <c r="H88" s="179"/>
      <c r="I88" s="179"/>
      <c r="J88" s="179"/>
      <c r="K88" s="179"/>
      <c r="L88" s="179"/>
      <c r="M88" s="179"/>
      <c r="N88" s="170"/>
      <c r="O88" s="170"/>
      <c r="P88" s="170"/>
      <c r="Q88" s="170"/>
      <c r="R88" s="170"/>
      <c r="S88" s="170"/>
      <c r="T88" s="171"/>
      <c r="U88" s="170"/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104</v>
      </c>
      <c r="AF88" s="160">
        <v>0</v>
      </c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">
      <c r="A89" s="161"/>
      <c r="B89" s="167"/>
      <c r="C89" s="198" t="s">
        <v>195</v>
      </c>
      <c r="D89" s="172"/>
      <c r="E89" s="177">
        <v>9.1999999999999993</v>
      </c>
      <c r="F89" s="179"/>
      <c r="G89" s="179"/>
      <c r="H89" s="179"/>
      <c r="I89" s="179"/>
      <c r="J89" s="179"/>
      <c r="K89" s="179"/>
      <c r="L89" s="179"/>
      <c r="M89" s="179"/>
      <c r="N89" s="170"/>
      <c r="O89" s="170"/>
      <c r="P89" s="170"/>
      <c r="Q89" s="170"/>
      <c r="R89" s="170"/>
      <c r="S89" s="170"/>
      <c r="T89" s="171"/>
      <c r="U89" s="170"/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104</v>
      </c>
      <c r="AF89" s="160">
        <v>0</v>
      </c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 x14ac:dyDescent="0.2">
      <c r="A90" s="161"/>
      <c r="B90" s="167"/>
      <c r="C90" s="198" t="s">
        <v>196</v>
      </c>
      <c r="D90" s="172"/>
      <c r="E90" s="177">
        <v>8.5</v>
      </c>
      <c r="F90" s="179"/>
      <c r="G90" s="179"/>
      <c r="H90" s="179"/>
      <c r="I90" s="179"/>
      <c r="J90" s="179"/>
      <c r="K90" s="179"/>
      <c r="L90" s="179"/>
      <c r="M90" s="179"/>
      <c r="N90" s="170"/>
      <c r="O90" s="170"/>
      <c r="P90" s="170"/>
      <c r="Q90" s="170"/>
      <c r="R90" s="170"/>
      <c r="S90" s="170"/>
      <c r="T90" s="171"/>
      <c r="U90" s="170"/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104</v>
      </c>
      <c r="AF90" s="160">
        <v>0</v>
      </c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/>
      <c r="B91" s="167"/>
      <c r="C91" s="198" t="s">
        <v>197</v>
      </c>
      <c r="D91" s="172"/>
      <c r="E91" s="177">
        <v>7.7</v>
      </c>
      <c r="F91" s="179"/>
      <c r="G91" s="179"/>
      <c r="H91" s="179"/>
      <c r="I91" s="179"/>
      <c r="J91" s="179"/>
      <c r="K91" s="179"/>
      <c r="L91" s="179"/>
      <c r="M91" s="179"/>
      <c r="N91" s="170"/>
      <c r="O91" s="170"/>
      <c r="P91" s="170"/>
      <c r="Q91" s="170"/>
      <c r="R91" s="170"/>
      <c r="S91" s="170"/>
      <c r="T91" s="171"/>
      <c r="U91" s="170"/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104</v>
      </c>
      <c r="AF91" s="160">
        <v>0</v>
      </c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/>
      <c r="B92" s="167"/>
      <c r="C92" s="198" t="s">
        <v>198</v>
      </c>
      <c r="D92" s="172"/>
      <c r="E92" s="177">
        <v>21.4</v>
      </c>
      <c r="F92" s="179"/>
      <c r="G92" s="179"/>
      <c r="H92" s="179"/>
      <c r="I92" s="179"/>
      <c r="J92" s="179"/>
      <c r="K92" s="179"/>
      <c r="L92" s="179"/>
      <c r="M92" s="179"/>
      <c r="N92" s="170"/>
      <c r="O92" s="170"/>
      <c r="P92" s="170"/>
      <c r="Q92" s="170"/>
      <c r="R92" s="170"/>
      <c r="S92" s="170"/>
      <c r="T92" s="171"/>
      <c r="U92" s="170"/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104</v>
      </c>
      <c r="AF92" s="160">
        <v>0</v>
      </c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">
      <c r="A93" s="161"/>
      <c r="B93" s="167"/>
      <c r="C93" s="198" t="s">
        <v>199</v>
      </c>
      <c r="D93" s="172"/>
      <c r="E93" s="177">
        <v>17.600000000000001</v>
      </c>
      <c r="F93" s="179"/>
      <c r="G93" s="179"/>
      <c r="H93" s="179"/>
      <c r="I93" s="179"/>
      <c r="J93" s="179"/>
      <c r="K93" s="179"/>
      <c r="L93" s="179"/>
      <c r="M93" s="179"/>
      <c r="N93" s="170"/>
      <c r="O93" s="170"/>
      <c r="P93" s="170"/>
      <c r="Q93" s="170"/>
      <c r="R93" s="170"/>
      <c r="S93" s="170"/>
      <c r="T93" s="171"/>
      <c r="U93" s="170"/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104</v>
      </c>
      <c r="AF93" s="160">
        <v>0</v>
      </c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ht="22.5" outlineLevel="1" x14ac:dyDescent="0.2">
      <c r="A94" s="161">
        <v>36</v>
      </c>
      <c r="B94" s="167" t="s">
        <v>200</v>
      </c>
      <c r="C94" s="197" t="s">
        <v>201</v>
      </c>
      <c r="D94" s="169" t="s">
        <v>127</v>
      </c>
      <c r="E94" s="176">
        <v>91.6</v>
      </c>
      <c r="F94" s="179"/>
      <c r="G94" s="179">
        <f>F94*E94</f>
        <v>0</v>
      </c>
      <c r="H94" s="179">
        <v>39.4</v>
      </c>
      <c r="I94" s="179">
        <f>ROUND(E94*H94,2)</f>
        <v>3609.04</v>
      </c>
      <c r="J94" s="179">
        <v>0</v>
      </c>
      <c r="K94" s="179">
        <f>ROUND(E94*J94,2)</f>
        <v>0</v>
      </c>
      <c r="L94" s="179">
        <v>21</v>
      </c>
      <c r="M94" s="179">
        <f>G94*(1+L94/100)</f>
        <v>0</v>
      </c>
      <c r="N94" s="170">
        <v>6.9999999999999999E-4</v>
      </c>
      <c r="O94" s="170">
        <f>ROUND(E94*N94,5)</f>
        <v>6.4119999999999996E-2</v>
      </c>
      <c r="P94" s="170">
        <v>0</v>
      </c>
      <c r="Q94" s="170">
        <f>ROUND(E94*P94,5)</f>
        <v>0</v>
      </c>
      <c r="R94" s="170"/>
      <c r="S94" s="170"/>
      <c r="T94" s="171">
        <v>0</v>
      </c>
      <c r="U94" s="170">
        <f>ROUND(E94*T94,2)</f>
        <v>0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202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">
      <c r="A95" s="161"/>
      <c r="B95" s="167"/>
      <c r="C95" s="198" t="s">
        <v>203</v>
      </c>
      <c r="D95" s="172"/>
      <c r="E95" s="177">
        <v>91.6</v>
      </c>
      <c r="F95" s="179"/>
      <c r="G95" s="179"/>
      <c r="H95" s="179"/>
      <c r="I95" s="179"/>
      <c r="J95" s="179"/>
      <c r="K95" s="179"/>
      <c r="L95" s="179"/>
      <c r="M95" s="179"/>
      <c r="N95" s="170"/>
      <c r="O95" s="170"/>
      <c r="P95" s="170"/>
      <c r="Q95" s="170"/>
      <c r="R95" s="170"/>
      <c r="S95" s="170"/>
      <c r="T95" s="171"/>
      <c r="U95" s="170"/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104</v>
      </c>
      <c r="AF95" s="160">
        <v>0</v>
      </c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 x14ac:dyDescent="0.2">
      <c r="A96" s="161">
        <v>37</v>
      </c>
      <c r="B96" s="167" t="s">
        <v>204</v>
      </c>
      <c r="C96" s="197" t="s">
        <v>205</v>
      </c>
      <c r="D96" s="169" t="s">
        <v>122</v>
      </c>
      <c r="E96" s="176">
        <v>28.7</v>
      </c>
      <c r="F96" s="179"/>
      <c r="G96" s="179">
        <f>F96*E96</f>
        <v>0</v>
      </c>
      <c r="H96" s="179">
        <v>2.44</v>
      </c>
      <c r="I96" s="179">
        <f>ROUND(E96*H96,2)</f>
        <v>70.03</v>
      </c>
      <c r="J96" s="179">
        <v>13.06</v>
      </c>
      <c r="K96" s="179">
        <f>ROUND(E96*J96,2)</f>
        <v>374.82</v>
      </c>
      <c r="L96" s="179">
        <v>21</v>
      </c>
      <c r="M96" s="179">
        <f>G96*(1+L96/100)</f>
        <v>0</v>
      </c>
      <c r="N96" s="170">
        <v>2.0000000000000002E-5</v>
      </c>
      <c r="O96" s="170">
        <f>ROUND(E96*N96,5)</f>
        <v>5.6999999999999998E-4</v>
      </c>
      <c r="P96" s="170">
        <v>0</v>
      </c>
      <c r="Q96" s="170">
        <f>ROUND(E96*P96,5)</f>
        <v>0</v>
      </c>
      <c r="R96" s="170"/>
      <c r="S96" s="170"/>
      <c r="T96" s="171">
        <v>0.05</v>
      </c>
      <c r="U96" s="170">
        <f>ROUND(E96*T96,2)</f>
        <v>1.44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102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 x14ac:dyDescent="0.2">
      <c r="A97" s="161"/>
      <c r="B97" s="167"/>
      <c r="C97" s="198" t="s">
        <v>206</v>
      </c>
      <c r="D97" s="172"/>
      <c r="E97" s="177">
        <v>28.7</v>
      </c>
      <c r="F97" s="179"/>
      <c r="G97" s="179"/>
      <c r="H97" s="179"/>
      <c r="I97" s="179"/>
      <c r="J97" s="179"/>
      <c r="K97" s="179"/>
      <c r="L97" s="179"/>
      <c r="M97" s="179"/>
      <c r="N97" s="170"/>
      <c r="O97" s="170"/>
      <c r="P97" s="170"/>
      <c r="Q97" s="170"/>
      <c r="R97" s="170"/>
      <c r="S97" s="170"/>
      <c r="T97" s="171"/>
      <c r="U97" s="170"/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104</v>
      </c>
      <c r="AF97" s="160">
        <v>0</v>
      </c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ht="22.5" outlineLevel="1" x14ac:dyDescent="0.2">
      <c r="A98" s="161">
        <v>38</v>
      </c>
      <c r="B98" s="167" t="s">
        <v>207</v>
      </c>
      <c r="C98" s="197" t="s">
        <v>208</v>
      </c>
      <c r="D98" s="169" t="s">
        <v>179</v>
      </c>
      <c r="E98" s="176">
        <v>3</v>
      </c>
      <c r="F98" s="179"/>
      <c r="G98" s="179">
        <f>F98*E98</f>
        <v>0</v>
      </c>
      <c r="H98" s="179">
        <v>0</v>
      </c>
      <c r="I98" s="179">
        <f>ROUND(E98*H98,2)</f>
        <v>0</v>
      </c>
      <c r="J98" s="179">
        <v>7056</v>
      </c>
      <c r="K98" s="179">
        <f>ROUND(E98*J98,2)</f>
        <v>21168</v>
      </c>
      <c r="L98" s="179">
        <v>21</v>
      </c>
      <c r="M98" s="179">
        <f>G98*(1+L98/100)</f>
        <v>0</v>
      </c>
      <c r="N98" s="170">
        <v>0</v>
      </c>
      <c r="O98" s="170">
        <f>ROUND(E98*N98,5)</f>
        <v>0</v>
      </c>
      <c r="P98" s="170">
        <v>0</v>
      </c>
      <c r="Q98" s="170">
        <f>ROUND(E98*P98,5)</f>
        <v>0</v>
      </c>
      <c r="R98" s="170"/>
      <c r="S98" s="170"/>
      <c r="T98" s="171">
        <v>0</v>
      </c>
      <c r="U98" s="170">
        <f>ROUND(E98*T98,2)</f>
        <v>0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102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">
      <c r="A99" s="161"/>
      <c r="B99" s="167"/>
      <c r="C99" s="198" t="s">
        <v>165</v>
      </c>
      <c r="D99" s="172"/>
      <c r="E99" s="177">
        <v>3</v>
      </c>
      <c r="F99" s="179"/>
      <c r="G99" s="179"/>
      <c r="H99" s="179"/>
      <c r="I99" s="179"/>
      <c r="J99" s="179"/>
      <c r="K99" s="179"/>
      <c r="L99" s="179"/>
      <c r="M99" s="179"/>
      <c r="N99" s="170"/>
      <c r="O99" s="170"/>
      <c r="P99" s="170"/>
      <c r="Q99" s="170"/>
      <c r="R99" s="170"/>
      <c r="S99" s="170"/>
      <c r="T99" s="171"/>
      <c r="U99" s="170"/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104</v>
      </c>
      <c r="AF99" s="160">
        <v>0</v>
      </c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outlineLevel="1" x14ac:dyDescent="0.2">
      <c r="A100" s="161">
        <v>39</v>
      </c>
      <c r="B100" s="167" t="s">
        <v>209</v>
      </c>
      <c r="C100" s="197" t="s">
        <v>210</v>
      </c>
      <c r="D100" s="169" t="s">
        <v>101</v>
      </c>
      <c r="E100" s="176">
        <v>16.38</v>
      </c>
      <c r="F100" s="179"/>
      <c r="G100" s="179">
        <f>F100*E100</f>
        <v>0</v>
      </c>
      <c r="H100" s="179">
        <v>0</v>
      </c>
      <c r="I100" s="179">
        <f>ROUND(E100*H100,2)</f>
        <v>0</v>
      </c>
      <c r="J100" s="179">
        <v>225</v>
      </c>
      <c r="K100" s="179">
        <f>ROUND(E100*J100,2)</f>
        <v>3685.5</v>
      </c>
      <c r="L100" s="179">
        <v>21</v>
      </c>
      <c r="M100" s="179">
        <f>G100*(1+L100/100)</f>
        <v>0</v>
      </c>
      <c r="N100" s="170">
        <v>0</v>
      </c>
      <c r="O100" s="170">
        <f>ROUND(E100*N100,5)</f>
        <v>0</v>
      </c>
      <c r="P100" s="170">
        <v>0</v>
      </c>
      <c r="Q100" s="170">
        <f>ROUND(E100*P100,5)</f>
        <v>0</v>
      </c>
      <c r="R100" s="170"/>
      <c r="S100" s="170"/>
      <c r="T100" s="171">
        <v>0.253</v>
      </c>
      <c r="U100" s="170">
        <f>ROUND(E100*T100,2)</f>
        <v>4.1399999999999997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102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">
      <c r="A101" s="190"/>
      <c r="B101" s="191"/>
      <c r="C101" s="200" t="s">
        <v>137</v>
      </c>
      <c r="D101" s="192"/>
      <c r="E101" s="193">
        <v>16.38</v>
      </c>
      <c r="F101" s="194"/>
      <c r="G101" s="194"/>
      <c r="H101" s="194"/>
      <c r="I101" s="194"/>
      <c r="J101" s="194"/>
      <c r="K101" s="194"/>
      <c r="L101" s="194"/>
      <c r="M101" s="194"/>
      <c r="N101" s="195"/>
      <c r="O101" s="195"/>
      <c r="P101" s="195"/>
      <c r="Q101" s="195"/>
      <c r="R101" s="195"/>
      <c r="S101" s="195"/>
      <c r="T101" s="196"/>
      <c r="U101" s="195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104</v>
      </c>
      <c r="AF101" s="160">
        <v>0</v>
      </c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x14ac:dyDescent="0.2">
      <c r="A102" s="6"/>
      <c r="B102" s="7" t="s">
        <v>211</v>
      </c>
      <c r="C102" s="201" t="s">
        <v>211</v>
      </c>
      <c r="D102" s="9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C102">
        <v>15</v>
      </c>
      <c r="AD102">
        <v>21</v>
      </c>
    </row>
    <row r="103" spans="1:60" x14ac:dyDescent="0.2">
      <c r="C103" s="202"/>
      <c r="D103" s="148"/>
      <c r="AE103" t="s">
        <v>212</v>
      </c>
    </row>
    <row r="104" spans="1:60" x14ac:dyDescent="0.2">
      <c r="D104" s="148"/>
    </row>
    <row r="105" spans="1:60" x14ac:dyDescent="0.2">
      <c r="D105" s="148"/>
    </row>
    <row r="106" spans="1:60" x14ac:dyDescent="0.2">
      <c r="D106" s="148"/>
    </row>
    <row r="107" spans="1:60" x14ac:dyDescent="0.2">
      <c r="D107" s="148"/>
    </row>
    <row r="108" spans="1:60" x14ac:dyDescent="0.2">
      <c r="D108" s="148"/>
    </row>
    <row r="109" spans="1:60" x14ac:dyDescent="0.2">
      <c r="D109" s="148"/>
    </row>
    <row r="110" spans="1:60" x14ac:dyDescent="0.2">
      <c r="D110" s="148"/>
    </row>
    <row r="111" spans="1:60" x14ac:dyDescent="0.2">
      <c r="D111" s="148"/>
    </row>
    <row r="112" spans="1:60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Richtrová Radka Ing.</cp:lastModifiedBy>
  <cp:lastPrinted>2017-05-22T07:14:41Z</cp:lastPrinted>
  <dcterms:created xsi:type="dcterms:W3CDTF">2009-04-08T07:15:50Z</dcterms:created>
  <dcterms:modified xsi:type="dcterms:W3CDTF">2017-05-22T07:15:25Z</dcterms:modified>
</cp:coreProperties>
</file>